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rnoqcm-my.sharepoint.com/personal/tomas_motal_qcm_cz/Documents/Rýmařov/V3/"/>
    </mc:Choice>
  </mc:AlternateContent>
  <xr:revisionPtr revIDLastSave="0" documentId="8_{F123E7CB-B845-4E9B-A324-4E038D9B1635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0 001-1 Pol" sheetId="12" r:id="rId4"/>
    <sheet name="000 001-2 Pol" sheetId="13" r:id="rId5"/>
    <sheet name="001 001-1 Pol" sheetId="14" r:id="rId6"/>
    <sheet name="001 001-2 Pol" sheetId="15" r:id="rId7"/>
    <sheet name="002 001-1 Pol" sheetId="16" r:id="rId8"/>
    <sheet name="002 001-2 Pol" sheetId="17" r:id="rId9"/>
    <sheet name="002-1 001 Pol" sheetId="18" r:id="rId10"/>
    <sheet name="002-2 001-1 Pol" sheetId="19" r:id="rId11"/>
    <sheet name="002-2 001-2 Pol" sheetId="20" r:id="rId12"/>
    <sheet name="003 001 Pol" sheetId="21" r:id="rId13"/>
    <sheet name="004 001 Pol" sheetId="22" r:id="rId14"/>
    <sheet name="005 001 Pol" sheetId="23" r:id="rId15"/>
  </sheets>
  <externalReferences>
    <externalReference r:id="rId16"/>
  </externalReferences>
  <definedNames>
    <definedName name="CelkemDPHVypocet" localSheetId="1">Stavba!$H$60</definedName>
    <definedName name="CenaCelkem">Stavba!$G$29</definedName>
    <definedName name="CenaCelkemBezDPH">Stavba!$G$28</definedName>
    <definedName name="CenaCelkemVypocet" localSheetId="1">Stavba!$I$60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'000 001-1 Pol'!$1:$7</definedName>
    <definedName name="_xlnm.Print_Titles" localSheetId="4">'000 001-2 Pol'!$1:$7</definedName>
    <definedName name="_xlnm.Print_Titles" localSheetId="5">'001 001-1 Pol'!$1:$7</definedName>
    <definedName name="_xlnm.Print_Titles" localSheetId="6">'001 001-2 Pol'!$1:$7</definedName>
    <definedName name="_xlnm.Print_Titles" localSheetId="7">'002 001-1 Pol'!$1:$7</definedName>
    <definedName name="_xlnm.Print_Titles" localSheetId="8">'002 001-2 Pol'!$1:$7</definedName>
    <definedName name="_xlnm.Print_Titles" localSheetId="9">'002-1 001 Pol'!$1:$7</definedName>
    <definedName name="_xlnm.Print_Titles" localSheetId="10">'002-2 001-1 Pol'!$1:$7</definedName>
    <definedName name="_xlnm.Print_Titles" localSheetId="11">'002-2 001-2 Pol'!$1:$7</definedName>
    <definedName name="_xlnm.Print_Titles" localSheetId="12">'003 001 Pol'!$1:$7</definedName>
    <definedName name="_xlnm.Print_Titles" localSheetId="13">'004 001 Pol'!$1:$7</definedName>
    <definedName name="_xlnm.Print_Titles" localSheetId="14">'005 001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'000 001-1 Pol'!$A$1:$Y$31</definedName>
    <definedName name="_xlnm.Print_Area" localSheetId="4">'000 001-2 Pol'!$A$1:$Y$60</definedName>
    <definedName name="_xlnm.Print_Area" localSheetId="5">'001 001-1 Pol'!$A$1:$Y$380</definedName>
    <definedName name="_xlnm.Print_Area" localSheetId="6">'001 001-2 Pol'!$A$1:$Y$60</definedName>
    <definedName name="_xlnm.Print_Area" localSheetId="7">'002 001-1 Pol'!$A$1:$Y$259</definedName>
    <definedName name="_xlnm.Print_Area" localSheetId="8">'002 001-2 Pol'!$A$1:$Y$65</definedName>
    <definedName name="_xlnm.Print_Area" localSheetId="9">'002-1 001 Pol'!$A$1:$Y$159</definedName>
    <definedName name="_xlnm.Print_Area" localSheetId="10">'002-2 001-1 Pol'!$A$1:$Y$79</definedName>
    <definedName name="_xlnm.Print_Area" localSheetId="11">'002-2 001-2 Pol'!$A$1:$Y$79</definedName>
    <definedName name="_xlnm.Print_Area" localSheetId="12">'003 001 Pol'!$A$1:$Y$115</definedName>
    <definedName name="_xlnm.Print_Area" localSheetId="13">'004 001 Pol'!$A$1:$Y$678</definedName>
    <definedName name="_xlnm.Print_Area" localSheetId="14">'005 001 Pol'!$A$1:$Y$118</definedName>
    <definedName name="_xlnm.Print_Area" localSheetId="1">Stavba!$A$1:$J$106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Stavba!$F$60</definedName>
    <definedName name="ZakladDPHZakl">Stavba!$G$25</definedName>
    <definedName name="ZakladDPHZaklVypocet" localSheetId="1">Stavba!$G$60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5" i="1" l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108" i="23"/>
  <c r="BA84" i="23"/>
  <c r="BA80" i="23"/>
  <c r="BA55" i="23"/>
  <c r="BA14" i="23"/>
  <c r="G8" i="23"/>
  <c r="G9" i="23"/>
  <c r="I9" i="23"/>
  <c r="I8" i="23" s="1"/>
  <c r="K9" i="23"/>
  <c r="K8" i="23" s="1"/>
  <c r="M9" i="23"/>
  <c r="O9" i="23"/>
  <c r="O8" i="23" s="1"/>
  <c r="Q9" i="23"/>
  <c r="V9" i="23"/>
  <c r="G13" i="23"/>
  <c r="M13" i="23" s="1"/>
  <c r="I13" i="23"/>
  <c r="K13" i="23"/>
  <c r="O13" i="23"/>
  <c r="Q13" i="23"/>
  <c r="Q8" i="23" s="1"/>
  <c r="V13" i="23"/>
  <c r="G20" i="23"/>
  <c r="I20" i="23"/>
  <c r="K20" i="23"/>
  <c r="M20" i="23"/>
  <c r="O20" i="23"/>
  <c r="Q20" i="23"/>
  <c r="V20" i="23"/>
  <c r="V8" i="23" s="1"/>
  <c r="G26" i="23"/>
  <c r="I26" i="23"/>
  <c r="K26" i="23"/>
  <c r="M26" i="23"/>
  <c r="O26" i="23"/>
  <c r="Q26" i="23"/>
  <c r="V26" i="23"/>
  <c r="G30" i="23"/>
  <c r="I30" i="23"/>
  <c r="K30" i="23"/>
  <c r="M30" i="23"/>
  <c r="O30" i="23"/>
  <c r="Q30" i="23"/>
  <c r="V30" i="23"/>
  <c r="G34" i="23"/>
  <c r="M34" i="23" s="1"/>
  <c r="I34" i="23"/>
  <c r="K34" i="23"/>
  <c r="O34" i="23"/>
  <c r="Q34" i="23"/>
  <c r="V34" i="23"/>
  <c r="G41" i="23"/>
  <c r="I41" i="23"/>
  <c r="K41" i="23"/>
  <c r="M41" i="23"/>
  <c r="O41" i="23"/>
  <c r="Q41" i="23"/>
  <c r="V41" i="23"/>
  <c r="G48" i="23"/>
  <c r="I48" i="23"/>
  <c r="K48" i="23"/>
  <c r="M48" i="23"/>
  <c r="O48" i="23"/>
  <c r="Q48" i="23"/>
  <c r="V48" i="23"/>
  <c r="G52" i="23"/>
  <c r="I52" i="23"/>
  <c r="V52" i="23"/>
  <c r="G53" i="23"/>
  <c r="I53" i="23"/>
  <c r="K53" i="23"/>
  <c r="K52" i="23" s="1"/>
  <c r="M53" i="23"/>
  <c r="M52" i="23" s="1"/>
  <c r="O53" i="23"/>
  <c r="O52" i="23" s="1"/>
  <c r="Q53" i="23"/>
  <c r="Q52" i="23" s="1"/>
  <c r="V53" i="23"/>
  <c r="G58" i="23"/>
  <c r="G59" i="23"/>
  <c r="I59" i="23"/>
  <c r="I58" i="23" s="1"/>
  <c r="K59" i="23"/>
  <c r="M59" i="23"/>
  <c r="O59" i="23"/>
  <c r="O58" i="23" s="1"/>
  <c r="Q59" i="23"/>
  <c r="Q58" i="23" s="1"/>
  <c r="V59" i="23"/>
  <c r="V58" i="23" s="1"/>
  <c r="G63" i="23"/>
  <c r="M63" i="23" s="1"/>
  <c r="M58" i="23" s="1"/>
  <c r="I63" i="23"/>
  <c r="K63" i="23"/>
  <c r="K58" i="23" s="1"/>
  <c r="O63" i="23"/>
  <c r="Q63" i="23"/>
  <c r="V63" i="23"/>
  <c r="G68" i="23"/>
  <c r="M68" i="23" s="1"/>
  <c r="I68" i="23"/>
  <c r="I67" i="23" s="1"/>
  <c r="K68" i="23"/>
  <c r="K67" i="23" s="1"/>
  <c r="O68" i="23"/>
  <c r="O67" i="23" s="1"/>
  <c r="Q68" i="23"/>
  <c r="V68" i="23"/>
  <c r="V67" i="23" s="1"/>
  <c r="G72" i="23"/>
  <c r="AF108" i="23" s="1"/>
  <c r="I72" i="23"/>
  <c r="K72" i="23"/>
  <c r="O72" i="23"/>
  <c r="Q72" i="23"/>
  <c r="V72" i="23"/>
  <c r="G75" i="23"/>
  <c r="I75" i="23"/>
  <c r="K75" i="23"/>
  <c r="M75" i="23"/>
  <c r="O75" i="23"/>
  <c r="Q75" i="23"/>
  <c r="V75" i="23"/>
  <c r="G78" i="23"/>
  <c r="I78" i="23"/>
  <c r="K78" i="23"/>
  <c r="M78" i="23"/>
  <c r="O78" i="23"/>
  <c r="Q78" i="23"/>
  <c r="V78" i="23"/>
  <c r="G82" i="23"/>
  <c r="I82" i="23"/>
  <c r="K82" i="23"/>
  <c r="M82" i="23"/>
  <c r="O82" i="23"/>
  <c r="Q82" i="23"/>
  <c r="Q67" i="23" s="1"/>
  <c r="V82" i="23"/>
  <c r="G88" i="23"/>
  <c r="I88" i="23"/>
  <c r="K88" i="23"/>
  <c r="M88" i="23"/>
  <c r="O88" i="23"/>
  <c r="Q88" i="23"/>
  <c r="V88" i="23"/>
  <c r="G92" i="23"/>
  <c r="I92" i="23"/>
  <c r="K92" i="23"/>
  <c r="M92" i="23"/>
  <c r="O92" i="23"/>
  <c r="Q92" i="23"/>
  <c r="V92" i="23"/>
  <c r="V93" i="23"/>
  <c r="G94" i="23"/>
  <c r="M94" i="23" s="1"/>
  <c r="M93" i="23" s="1"/>
  <c r="I94" i="23"/>
  <c r="I93" i="23" s="1"/>
  <c r="K94" i="23"/>
  <c r="K93" i="23" s="1"/>
  <c r="O94" i="23"/>
  <c r="O93" i="23" s="1"/>
  <c r="Q94" i="23"/>
  <c r="V94" i="23"/>
  <c r="G97" i="23"/>
  <c r="I97" i="23"/>
  <c r="K97" i="23"/>
  <c r="M97" i="23"/>
  <c r="O97" i="23"/>
  <c r="Q97" i="23"/>
  <c r="Q93" i="23" s="1"/>
  <c r="V97" i="23"/>
  <c r="G103" i="23"/>
  <c r="M103" i="23" s="1"/>
  <c r="I103" i="23"/>
  <c r="K103" i="23"/>
  <c r="O103" i="23"/>
  <c r="Q103" i="23"/>
  <c r="V103" i="23"/>
  <c r="G104" i="23"/>
  <c r="I104" i="23"/>
  <c r="K104" i="23"/>
  <c r="M104" i="23"/>
  <c r="O104" i="23"/>
  <c r="Q104" i="23"/>
  <c r="V104" i="23"/>
  <c r="AE108" i="23"/>
  <c r="G668" i="22"/>
  <c r="BA666" i="22"/>
  <c r="BA558" i="22"/>
  <c r="BA420" i="22"/>
  <c r="BA413" i="22"/>
  <c r="BA377" i="22"/>
  <c r="BA356" i="22"/>
  <c r="BA168" i="22"/>
  <c r="BA125" i="22"/>
  <c r="BA100" i="22"/>
  <c r="BA89" i="22"/>
  <c r="BA78" i="22"/>
  <c r="BA64" i="22"/>
  <c r="BA50" i="22"/>
  <c r="BA31" i="22"/>
  <c r="BA12" i="22"/>
  <c r="G8" i="22"/>
  <c r="G9" i="22"/>
  <c r="I9" i="22"/>
  <c r="I8" i="22" s="1"/>
  <c r="K9" i="22"/>
  <c r="K8" i="22" s="1"/>
  <c r="M9" i="22"/>
  <c r="O9" i="22"/>
  <c r="O8" i="22" s="1"/>
  <c r="Q9" i="22"/>
  <c r="Q8" i="22" s="1"/>
  <c r="V9" i="22"/>
  <c r="V8" i="22" s="1"/>
  <c r="G28" i="22"/>
  <c r="M28" i="22" s="1"/>
  <c r="I28" i="22"/>
  <c r="K28" i="22"/>
  <c r="O28" i="22"/>
  <c r="Q28" i="22"/>
  <c r="V28" i="22"/>
  <c r="G47" i="22"/>
  <c r="I47" i="22"/>
  <c r="K47" i="22"/>
  <c r="M47" i="22"/>
  <c r="O47" i="22"/>
  <c r="Q47" i="22"/>
  <c r="V47" i="22"/>
  <c r="G61" i="22"/>
  <c r="I61" i="22"/>
  <c r="K61" i="22"/>
  <c r="M61" i="22"/>
  <c r="O61" i="22"/>
  <c r="Q61" i="22"/>
  <c r="V61" i="22"/>
  <c r="G76" i="22"/>
  <c r="M76" i="22" s="1"/>
  <c r="I76" i="22"/>
  <c r="K76" i="22"/>
  <c r="O76" i="22"/>
  <c r="Q76" i="22"/>
  <c r="V76" i="22"/>
  <c r="G87" i="22"/>
  <c r="M87" i="22" s="1"/>
  <c r="I87" i="22"/>
  <c r="K87" i="22"/>
  <c r="O87" i="22"/>
  <c r="Q87" i="22"/>
  <c r="V87" i="22"/>
  <c r="G98" i="22"/>
  <c r="I98" i="22"/>
  <c r="K98" i="22"/>
  <c r="M98" i="22"/>
  <c r="O98" i="22"/>
  <c r="Q98" i="22"/>
  <c r="V98" i="22"/>
  <c r="G123" i="22"/>
  <c r="M123" i="22" s="1"/>
  <c r="I123" i="22"/>
  <c r="K123" i="22"/>
  <c r="O123" i="22"/>
  <c r="Q123" i="22"/>
  <c r="V123" i="22"/>
  <c r="G148" i="22"/>
  <c r="M148" i="22" s="1"/>
  <c r="I148" i="22"/>
  <c r="K148" i="22"/>
  <c r="O148" i="22"/>
  <c r="Q148" i="22"/>
  <c r="V148" i="22"/>
  <c r="G153" i="22"/>
  <c r="I153" i="22"/>
  <c r="K153" i="22"/>
  <c r="M153" i="22"/>
  <c r="O153" i="22"/>
  <c r="Q153" i="22"/>
  <c r="V153" i="22"/>
  <c r="G158" i="22"/>
  <c r="I158" i="22"/>
  <c r="K158" i="22"/>
  <c r="M158" i="22"/>
  <c r="O158" i="22"/>
  <c r="Q158" i="22"/>
  <c r="V158" i="22"/>
  <c r="G163" i="22"/>
  <c r="M163" i="22" s="1"/>
  <c r="I163" i="22"/>
  <c r="K163" i="22"/>
  <c r="O163" i="22"/>
  <c r="Q163" i="22"/>
  <c r="V163" i="22"/>
  <c r="G166" i="22"/>
  <c r="I166" i="22"/>
  <c r="K166" i="22"/>
  <c r="M166" i="22"/>
  <c r="O166" i="22"/>
  <c r="Q166" i="22"/>
  <c r="V166" i="22"/>
  <c r="G189" i="22"/>
  <c r="I189" i="22"/>
  <c r="K189" i="22"/>
  <c r="M189" i="22"/>
  <c r="O189" i="22"/>
  <c r="Q189" i="22"/>
  <c r="V189" i="22"/>
  <c r="G191" i="22"/>
  <c r="I191" i="22"/>
  <c r="K191" i="22"/>
  <c r="M191" i="22"/>
  <c r="O191" i="22"/>
  <c r="Q191" i="22"/>
  <c r="V191" i="22"/>
  <c r="G214" i="22"/>
  <c r="M214" i="22" s="1"/>
  <c r="I214" i="22"/>
  <c r="K214" i="22"/>
  <c r="O214" i="22"/>
  <c r="Q214" i="22"/>
  <c r="V214" i="22"/>
  <c r="G239" i="22"/>
  <c r="I239" i="22"/>
  <c r="K239" i="22"/>
  <c r="M239" i="22"/>
  <c r="O239" i="22"/>
  <c r="Q239" i="22"/>
  <c r="V239" i="22"/>
  <c r="G264" i="22"/>
  <c r="M264" i="22" s="1"/>
  <c r="I264" i="22"/>
  <c r="K264" i="22"/>
  <c r="O264" i="22"/>
  <c r="Q264" i="22"/>
  <c r="V264" i="22"/>
  <c r="G286" i="22"/>
  <c r="Q286" i="22"/>
  <c r="V286" i="22"/>
  <c r="G287" i="22"/>
  <c r="I287" i="22"/>
  <c r="I286" i="22" s="1"/>
  <c r="K287" i="22"/>
  <c r="K286" i="22" s="1"/>
  <c r="M287" i="22"/>
  <c r="M286" i="22" s="1"/>
  <c r="O287" i="22"/>
  <c r="O286" i="22" s="1"/>
  <c r="Q287" i="22"/>
  <c r="V287" i="22"/>
  <c r="G292" i="22"/>
  <c r="M292" i="22" s="1"/>
  <c r="I292" i="22"/>
  <c r="K292" i="22"/>
  <c r="O292" i="22"/>
  <c r="Q292" i="22"/>
  <c r="V292" i="22"/>
  <c r="G312" i="22"/>
  <c r="I312" i="22"/>
  <c r="K312" i="22"/>
  <c r="M312" i="22"/>
  <c r="O312" i="22"/>
  <c r="Q312" i="22"/>
  <c r="V312" i="22"/>
  <c r="G314" i="22"/>
  <c r="M314" i="22" s="1"/>
  <c r="I314" i="22"/>
  <c r="K314" i="22"/>
  <c r="K311" i="22" s="1"/>
  <c r="O314" i="22"/>
  <c r="Q314" i="22"/>
  <c r="V314" i="22"/>
  <c r="G316" i="22"/>
  <c r="M316" i="22" s="1"/>
  <c r="I316" i="22"/>
  <c r="I311" i="22" s="1"/>
  <c r="K316" i="22"/>
  <c r="O316" i="22"/>
  <c r="Q316" i="22"/>
  <c r="V316" i="22"/>
  <c r="G318" i="22"/>
  <c r="I318" i="22"/>
  <c r="K318" i="22"/>
  <c r="M318" i="22"/>
  <c r="O318" i="22"/>
  <c r="Q318" i="22"/>
  <c r="Q311" i="22" s="1"/>
  <c r="V318" i="22"/>
  <c r="G320" i="22"/>
  <c r="I320" i="22"/>
  <c r="K320" i="22"/>
  <c r="M320" i="22"/>
  <c r="O320" i="22"/>
  <c r="Q320" i="22"/>
  <c r="V320" i="22"/>
  <c r="G322" i="22"/>
  <c r="M322" i="22" s="1"/>
  <c r="I322" i="22"/>
  <c r="K322" i="22"/>
  <c r="O322" i="22"/>
  <c r="Q322" i="22"/>
  <c r="V322" i="22"/>
  <c r="G324" i="22"/>
  <c r="I324" i="22"/>
  <c r="K324" i="22"/>
  <c r="M324" i="22"/>
  <c r="O324" i="22"/>
  <c r="Q324" i="22"/>
  <c r="V324" i="22"/>
  <c r="G326" i="22"/>
  <c r="I326" i="22"/>
  <c r="K326" i="22"/>
  <c r="M326" i="22"/>
  <c r="O326" i="22"/>
  <c r="Q326" i="22"/>
  <c r="V326" i="22"/>
  <c r="G328" i="22"/>
  <c r="I328" i="22"/>
  <c r="K328" i="22"/>
  <c r="M328" i="22"/>
  <c r="O328" i="22"/>
  <c r="Q328" i="22"/>
  <c r="V328" i="22"/>
  <c r="G330" i="22"/>
  <c r="M330" i="22" s="1"/>
  <c r="I330" i="22"/>
  <c r="K330" i="22"/>
  <c r="O330" i="22"/>
  <c r="Q330" i="22"/>
  <c r="V330" i="22"/>
  <c r="G335" i="22"/>
  <c r="I335" i="22"/>
  <c r="K335" i="22"/>
  <c r="M335" i="22"/>
  <c r="O335" i="22"/>
  <c r="Q335" i="22"/>
  <c r="V335" i="22"/>
  <c r="G340" i="22"/>
  <c r="M340" i="22" s="1"/>
  <c r="I340" i="22"/>
  <c r="K340" i="22"/>
  <c r="O340" i="22"/>
  <c r="Q340" i="22"/>
  <c r="V340" i="22"/>
  <c r="G345" i="22"/>
  <c r="M345" i="22" s="1"/>
  <c r="I345" i="22"/>
  <c r="K345" i="22"/>
  <c r="O345" i="22"/>
  <c r="Q345" i="22"/>
  <c r="V345" i="22"/>
  <c r="G350" i="22"/>
  <c r="I350" i="22"/>
  <c r="K350" i="22"/>
  <c r="M350" i="22"/>
  <c r="O350" i="22"/>
  <c r="O311" i="22" s="1"/>
  <c r="Q350" i="22"/>
  <c r="V350" i="22"/>
  <c r="G353" i="22"/>
  <c r="M353" i="22" s="1"/>
  <c r="I353" i="22"/>
  <c r="K353" i="22"/>
  <c r="O353" i="22"/>
  <c r="Q353" i="22"/>
  <c r="V353" i="22"/>
  <c r="G360" i="22"/>
  <c r="M360" i="22" s="1"/>
  <c r="I360" i="22"/>
  <c r="K360" i="22"/>
  <c r="O360" i="22"/>
  <c r="Q360" i="22"/>
  <c r="V360" i="22"/>
  <c r="V311" i="22" s="1"/>
  <c r="G367" i="22"/>
  <c r="I367" i="22"/>
  <c r="K367" i="22"/>
  <c r="M367" i="22"/>
  <c r="O367" i="22"/>
  <c r="Q367" i="22"/>
  <c r="V367" i="22"/>
  <c r="G374" i="22"/>
  <c r="M374" i="22" s="1"/>
  <c r="I374" i="22"/>
  <c r="K374" i="22"/>
  <c r="O374" i="22"/>
  <c r="Q374" i="22"/>
  <c r="V374" i="22"/>
  <c r="G381" i="22"/>
  <c r="M381" i="22" s="1"/>
  <c r="I381" i="22"/>
  <c r="K381" i="22"/>
  <c r="O381" i="22"/>
  <c r="Q381" i="22"/>
  <c r="V381" i="22"/>
  <c r="G386" i="22"/>
  <c r="I386" i="22"/>
  <c r="K386" i="22"/>
  <c r="M386" i="22"/>
  <c r="O386" i="22"/>
  <c r="Q386" i="22"/>
  <c r="V386" i="22"/>
  <c r="G391" i="22"/>
  <c r="I391" i="22"/>
  <c r="K391" i="22"/>
  <c r="M391" i="22"/>
  <c r="O391" i="22"/>
  <c r="Q391" i="22"/>
  <c r="V391" i="22"/>
  <c r="G398" i="22"/>
  <c r="M398" i="22" s="1"/>
  <c r="I398" i="22"/>
  <c r="K398" i="22"/>
  <c r="O398" i="22"/>
  <c r="Q398" i="22"/>
  <c r="V398" i="22"/>
  <c r="G404" i="22"/>
  <c r="I404" i="22"/>
  <c r="K404" i="22"/>
  <c r="M404" i="22"/>
  <c r="O404" i="22"/>
  <c r="Q404" i="22"/>
  <c r="V404" i="22"/>
  <c r="G410" i="22"/>
  <c r="I410" i="22"/>
  <c r="K410" i="22"/>
  <c r="M410" i="22"/>
  <c r="O410" i="22"/>
  <c r="Q410" i="22"/>
  <c r="V410" i="22"/>
  <c r="G417" i="22"/>
  <c r="I417" i="22"/>
  <c r="K417" i="22"/>
  <c r="M417" i="22"/>
  <c r="O417" i="22"/>
  <c r="Q417" i="22"/>
  <c r="V417" i="22"/>
  <c r="G424" i="22"/>
  <c r="M424" i="22" s="1"/>
  <c r="I424" i="22"/>
  <c r="K424" i="22"/>
  <c r="O424" i="22"/>
  <c r="Q424" i="22"/>
  <c r="V424" i="22"/>
  <c r="G435" i="22"/>
  <c r="I435" i="22"/>
  <c r="K435" i="22"/>
  <c r="M435" i="22"/>
  <c r="O435" i="22"/>
  <c r="Q435" i="22"/>
  <c r="V435" i="22"/>
  <c r="G438" i="22"/>
  <c r="M438" i="22" s="1"/>
  <c r="I438" i="22"/>
  <c r="K438" i="22"/>
  <c r="O438" i="22"/>
  <c r="Q438" i="22"/>
  <c r="V438" i="22"/>
  <c r="G441" i="22"/>
  <c r="M441" i="22" s="1"/>
  <c r="I441" i="22"/>
  <c r="K441" i="22"/>
  <c r="O441" i="22"/>
  <c r="Q441" i="22"/>
  <c r="V441" i="22"/>
  <c r="G444" i="22"/>
  <c r="I444" i="22"/>
  <c r="K444" i="22"/>
  <c r="M444" i="22"/>
  <c r="O444" i="22"/>
  <c r="Q444" i="22"/>
  <c r="V444" i="22"/>
  <c r="G450" i="22"/>
  <c r="M450" i="22" s="1"/>
  <c r="I450" i="22"/>
  <c r="K450" i="22"/>
  <c r="O450" i="22"/>
  <c r="Q450" i="22"/>
  <c r="V450" i="22"/>
  <c r="G456" i="22"/>
  <c r="M456" i="22" s="1"/>
  <c r="I456" i="22"/>
  <c r="K456" i="22"/>
  <c r="O456" i="22"/>
  <c r="Q456" i="22"/>
  <c r="V456" i="22"/>
  <c r="G462" i="22"/>
  <c r="I462" i="22"/>
  <c r="K462" i="22"/>
  <c r="M462" i="22"/>
  <c r="O462" i="22"/>
  <c r="Q462" i="22"/>
  <c r="V462" i="22"/>
  <c r="G469" i="22"/>
  <c r="M469" i="22" s="1"/>
  <c r="I469" i="22"/>
  <c r="K469" i="22"/>
  <c r="O469" i="22"/>
  <c r="Q469" i="22"/>
  <c r="V469" i="22"/>
  <c r="G476" i="22"/>
  <c r="M476" i="22" s="1"/>
  <c r="I476" i="22"/>
  <c r="K476" i="22"/>
  <c r="O476" i="22"/>
  <c r="Q476" i="22"/>
  <c r="V476" i="22"/>
  <c r="G483" i="22"/>
  <c r="I483" i="22"/>
  <c r="K483" i="22"/>
  <c r="M483" i="22"/>
  <c r="O483" i="22"/>
  <c r="Q483" i="22"/>
  <c r="V483" i="22"/>
  <c r="G492" i="22"/>
  <c r="I492" i="22"/>
  <c r="K492" i="22"/>
  <c r="M492" i="22"/>
  <c r="O492" i="22"/>
  <c r="Q492" i="22"/>
  <c r="V492" i="22"/>
  <c r="G501" i="22"/>
  <c r="M501" i="22" s="1"/>
  <c r="I501" i="22"/>
  <c r="K501" i="22"/>
  <c r="O501" i="22"/>
  <c r="Q501" i="22"/>
  <c r="V501" i="22"/>
  <c r="G510" i="22"/>
  <c r="I510" i="22"/>
  <c r="K510" i="22"/>
  <c r="M510" i="22"/>
  <c r="O510" i="22"/>
  <c r="Q510" i="22"/>
  <c r="V510" i="22"/>
  <c r="G519" i="22"/>
  <c r="I519" i="22"/>
  <c r="K519" i="22"/>
  <c r="M519" i="22"/>
  <c r="O519" i="22"/>
  <c r="Q519" i="22"/>
  <c r="V519" i="22"/>
  <c r="G528" i="22"/>
  <c r="I528" i="22"/>
  <c r="K528" i="22"/>
  <c r="M528" i="22"/>
  <c r="O528" i="22"/>
  <c r="Q528" i="22"/>
  <c r="V528" i="22"/>
  <c r="G537" i="22"/>
  <c r="M537" i="22" s="1"/>
  <c r="I537" i="22"/>
  <c r="K537" i="22"/>
  <c r="O537" i="22"/>
  <c r="Q537" i="22"/>
  <c r="V537" i="22"/>
  <c r="G540" i="22"/>
  <c r="I540" i="22"/>
  <c r="K540" i="22"/>
  <c r="M540" i="22"/>
  <c r="O540" i="22"/>
  <c r="Q540" i="22"/>
  <c r="V540" i="22"/>
  <c r="G543" i="22"/>
  <c r="M543" i="22" s="1"/>
  <c r="I543" i="22"/>
  <c r="K543" i="22"/>
  <c r="O543" i="22"/>
  <c r="Q543" i="22"/>
  <c r="V543" i="22"/>
  <c r="G547" i="22"/>
  <c r="M547" i="22" s="1"/>
  <c r="I547" i="22"/>
  <c r="K547" i="22"/>
  <c r="O547" i="22"/>
  <c r="Q547" i="22"/>
  <c r="V547" i="22"/>
  <c r="G554" i="22"/>
  <c r="I554" i="22"/>
  <c r="K554" i="22"/>
  <c r="M554" i="22"/>
  <c r="O554" i="22"/>
  <c r="Q554" i="22"/>
  <c r="V554" i="22"/>
  <c r="G560" i="22"/>
  <c r="M560" i="22" s="1"/>
  <c r="I560" i="22"/>
  <c r="K560" i="22"/>
  <c r="O560" i="22"/>
  <c r="Q560" i="22"/>
  <c r="V560" i="22"/>
  <c r="G565" i="22"/>
  <c r="M565" i="22" s="1"/>
  <c r="I565" i="22"/>
  <c r="K565" i="22"/>
  <c r="O565" i="22"/>
  <c r="Q565" i="22"/>
  <c r="V565" i="22"/>
  <c r="G569" i="22"/>
  <c r="I569" i="22"/>
  <c r="K569" i="22"/>
  <c r="M569" i="22"/>
  <c r="O569" i="22"/>
  <c r="Q569" i="22"/>
  <c r="V569" i="22"/>
  <c r="G571" i="22"/>
  <c r="M571" i="22" s="1"/>
  <c r="I571" i="22"/>
  <c r="K571" i="22"/>
  <c r="O571" i="22"/>
  <c r="Q571" i="22"/>
  <c r="V571" i="22"/>
  <c r="G580" i="22"/>
  <c r="M580" i="22" s="1"/>
  <c r="I580" i="22"/>
  <c r="K580" i="22"/>
  <c r="O580" i="22"/>
  <c r="Q580" i="22"/>
  <c r="V580" i="22"/>
  <c r="G589" i="22"/>
  <c r="I589" i="22"/>
  <c r="K589" i="22"/>
  <c r="M589" i="22"/>
  <c r="O589" i="22"/>
  <c r="Q589" i="22"/>
  <c r="V589" i="22"/>
  <c r="G598" i="22"/>
  <c r="I598" i="22"/>
  <c r="K598" i="22"/>
  <c r="M598" i="22"/>
  <c r="O598" i="22"/>
  <c r="Q598" i="22"/>
  <c r="V598" i="22"/>
  <c r="G607" i="22"/>
  <c r="M607" i="22" s="1"/>
  <c r="I607" i="22"/>
  <c r="K607" i="22"/>
  <c r="O607" i="22"/>
  <c r="Q607" i="22"/>
  <c r="V607" i="22"/>
  <c r="G616" i="22"/>
  <c r="I616" i="22"/>
  <c r="K616" i="22"/>
  <c r="M616" i="22"/>
  <c r="O616" i="22"/>
  <c r="Q616" i="22"/>
  <c r="V616" i="22"/>
  <c r="G625" i="22"/>
  <c r="I625" i="22"/>
  <c r="K625" i="22"/>
  <c r="M625" i="22"/>
  <c r="O625" i="22"/>
  <c r="Q625" i="22"/>
  <c r="V625" i="22"/>
  <c r="G641" i="22"/>
  <c r="I641" i="22"/>
  <c r="K641" i="22"/>
  <c r="M641" i="22"/>
  <c r="O641" i="22"/>
  <c r="Q641" i="22"/>
  <c r="V641" i="22"/>
  <c r="G646" i="22"/>
  <c r="Q646" i="22"/>
  <c r="G647" i="22"/>
  <c r="I647" i="22"/>
  <c r="I646" i="22" s="1"/>
  <c r="K647" i="22"/>
  <c r="K646" i="22" s="1"/>
  <c r="M647" i="22"/>
  <c r="M646" i="22" s="1"/>
  <c r="O647" i="22"/>
  <c r="O646" i="22" s="1"/>
  <c r="Q647" i="22"/>
  <c r="V647" i="22"/>
  <c r="V646" i="22" s="1"/>
  <c r="G650" i="22"/>
  <c r="M650" i="22" s="1"/>
  <c r="I650" i="22"/>
  <c r="K650" i="22"/>
  <c r="O650" i="22"/>
  <c r="Q650" i="22"/>
  <c r="V650" i="22"/>
  <c r="G652" i="22"/>
  <c r="Q652" i="22"/>
  <c r="V652" i="22"/>
  <c r="G653" i="22"/>
  <c r="I653" i="22"/>
  <c r="I652" i="22" s="1"/>
  <c r="K653" i="22"/>
  <c r="K652" i="22" s="1"/>
  <c r="M653" i="22"/>
  <c r="M652" i="22" s="1"/>
  <c r="O653" i="22"/>
  <c r="O652" i="22" s="1"/>
  <c r="Q653" i="22"/>
  <c r="V653" i="22"/>
  <c r="G656" i="22"/>
  <c r="G655" i="22" s="1"/>
  <c r="I656" i="22"/>
  <c r="I655" i="22" s="1"/>
  <c r="K656" i="22"/>
  <c r="O656" i="22"/>
  <c r="O655" i="22" s="1"/>
  <c r="Q656" i="22"/>
  <c r="Q655" i="22" s="1"/>
  <c r="V656" i="22"/>
  <c r="V655" i="22" s="1"/>
  <c r="G663" i="22"/>
  <c r="I663" i="22"/>
  <c r="K663" i="22"/>
  <c r="M663" i="22"/>
  <c r="O663" i="22"/>
  <c r="Q663" i="22"/>
  <c r="V663" i="22"/>
  <c r="G665" i="22"/>
  <c r="M665" i="22" s="1"/>
  <c r="I665" i="22"/>
  <c r="K665" i="22"/>
  <c r="K655" i="22" s="1"/>
  <c r="O665" i="22"/>
  <c r="Q665" i="22"/>
  <c r="V665" i="22"/>
  <c r="AE668" i="22"/>
  <c r="AF668" i="22"/>
  <c r="G105" i="21"/>
  <c r="G9" i="21"/>
  <c r="G8" i="21" s="1"/>
  <c r="I9" i="21"/>
  <c r="I8" i="21" s="1"/>
  <c r="K9" i="21"/>
  <c r="K8" i="21" s="1"/>
  <c r="M9" i="21"/>
  <c r="O9" i="21"/>
  <c r="O8" i="21" s="1"/>
  <c r="Q9" i="21"/>
  <c r="Q8" i="21" s="1"/>
  <c r="V9" i="21"/>
  <c r="V8" i="21" s="1"/>
  <c r="G11" i="21"/>
  <c r="M11" i="21" s="1"/>
  <c r="I11" i="21"/>
  <c r="K11" i="21"/>
  <c r="O11" i="21"/>
  <c r="Q11" i="21"/>
  <c r="V11" i="21"/>
  <c r="G13" i="21"/>
  <c r="M13" i="21" s="1"/>
  <c r="I13" i="21"/>
  <c r="K13" i="21"/>
  <c r="O13" i="21"/>
  <c r="Q13" i="21"/>
  <c r="V13" i="21"/>
  <c r="G24" i="21"/>
  <c r="I24" i="21"/>
  <c r="K24" i="21"/>
  <c r="M24" i="21"/>
  <c r="O24" i="21"/>
  <c r="Q24" i="21"/>
  <c r="V24" i="21"/>
  <c r="G26" i="21"/>
  <c r="M26" i="21" s="1"/>
  <c r="I26" i="21"/>
  <c r="K26" i="21"/>
  <c r="O26" i="21"/>
  <c r="Q26" i="21"/>
  <c r="V26" i="21"/>
  <c r="G28" i="21"/>
  <c r="I28" i="21"/>
  <c r="K28" i="21"/>
  <c r="M28" i="21"/>
  <c r="O28" i="21"/>
  <c r="Q28" i="21"/>
  <c r="V28" i="21"/>
  <c r="G32" i="21"/>
  <c r="I32" i="21"/>
  <c r="K32" i="21"/>
  <c r="M32" i="21"/>
  <c r="O32" i="21"/>
  <c r="Q32" i="21"/>
  <c r="V32" i="21"/>
  <c r="G34" i="21"/>
  <c r="I34" i="21"/>
  <c r="K34" i="21"/>
  <c r="M34" i="21"/>
  <c r="O34" i="21"/>
  <c r="Q34" i="21"/>
  <c r="V34" i="21"/>
  <c r="G36" i="21"/>
  <c r="M36" i="21" s="1"/>
  <c r="I36" i="21"/>
  <c r="K36" i="21"/>
  <c r="O36" i="21"/>
  <c r="Q36" i="21"/>
  <c r="V36" i="21"/>
  <c r="G38" i="21"/>
  <c r="O38" i="21"/>
  <c r="Q38" i="21"/>
  <c r="V38" i="21"/>
  <c r="G39" i="21"/>
  <c r="M39" i="21" s="1"/>
  <c r="M38" i="21" s="1"/>
  <c r="I39" i="21"/>
  <c r="I38" i="21" s="1"/>
  <c r="K39" i="21"/>
  <c r="K38" i="21" s="1"/>
  <c r="O39" i="21"/>
  <c r="Q39" i="21"/>
  <c r="V39" i="21"/>
  <c r="G41" i="21"/>
  <c r="I41" i="21"/>
  <c r="K41" i="21"/>
  <c r="M41" i="21"/>
  <c r="O41" i="21"/>
  <c r="Q41" i="21"/>
  <c r="V41" i="21"/>
  <c r="G43" i="21"/>
  <c r="I43" i="21"/>
  <c r="M43" i="21"/>
  <c r="G44" i="21"/>
  <c r="I44" i="21"/>
  <c r="K44" i="21"/>
  <c r="M44" i="21"/>
  <c r="O44" i="21"/>
  <c r="O43" i="21" s="1"/>
  <c r="Q44" i="21"/>
  <c r="Q43" i="21" s="1"/>
  <c r="V44" i="21"/>
  <c r="V43" i="21" s="1"/>
  <c r="G46" i="21"/>
  <c r="I46" i="21"/>
  <c r="K46" i="21"/>
  <c r="K43" i="21" s="1"/>
  <c r="M46" i="21"/>
  <c r="O46" i="21"/>
  <c r="Q46" i="21"/>
  <c r="V46" i="21"/>
  <c r="V48" i="21"/>
  <c r="G49" i="21"/>
  <c r="G48" i="21" s="1"/>
  <c r="I49" i="21"/>
  <c r="I48" i="21" s="1"/>
  <c r="K49" i="21"/>
  <c r="K48" i="21" s="1"/>
  <c r="O49" i="21"/>
  <c r="O48" i="21" s="1"/>
  <c r="Q49" i="21"/>
  <c r="Q48" i="21" s="1"/>
  <c r="V49" i="21"/>
  <c r="G51" i="21"/>
  <c r="M51" i="21" s="1"/>
  <c r="I51" i="21"/>
  <c r="K51" i="21"/>
  <c r="O51" i="21"/>
  <c r="Q51" i="21"/>
  <c r="V51" i="21"/>
  <c r="G54" i="21"/>
  <c r="M54" i="21" s="1"/>
  <c r="I54" i="21"/>
  <c r="K54" i="21"/>
  <c r="O54" i="21"/>
  <c r="Q54" i="21"/>
  <c r="V54" i="21"/>
  <c r="G57" i="21"/>
  <c r="I57" i="21"/>
  <c r="K57" i="21"/>
  <c r="M57" i="21"/>
  <c r="O57" i="21"/>
  <c r="Q57" i="21"/>
  <c r="V57" i="21"/>
  <c r="G60" i="21"/>
  <c r="I60" i="21"/>
  <c r="K60" i="21"/>
  <c r="M60" i="21"/>
  <c r="O60" i="21"/>
  <c r="Q60" i="21"/>
  <c r="V60" i="21"/>
  <c r="G62" i="21"/>
  <c r="I62" i="21"/>
  <c r="O62" i="21"/>
  <c r="G63" i="21"/>
  <c r="I63" i="21"/>
  <c r="K63" i="21"/>
  <c r="M63" i="21"/>
  <c r="O63" i="21"/>
  <c r="Q63" i="21"/>
  <c r="Q62" i="21" s="1"/>
  <c r="V63" i="21"/>
  <c r="V62" i="21" s="1"/>
  <c r="G65" i="21"/>
  <c r="I65" i="21"/>
  <c r="K65" i="21"/>
  <c r="K62" i="21" s="1"/>
  <c r="M65" i="21"/>
  <c r="M62" i="21" s="1"/>
  <c r="O65" i="21"/>
  <c r="Q65" i="21"/>
  <c r="V65" i="21"/>
  <c r="G68" i="21"/>
  <c r="AF105" i="21" s="1"/>
  <c r="I68" i="21"/>
  <c r="I67" i="21" s="1"/>
  <c r="K68" i="21"/>
  <c r="K67" i="21" s="1"/>
  <c r="O68" i="21"/>
  <c r="O67" i="21" s="1"/>
  <c r="Q68" i="21"/>
  <c r="Q67" i="21" s="1"/>
  <c r="V68" i="21"/>
  <c r="V67" i="21" s="1"/>
  <c r="G70" i="21"/>
  <c r="M70" i="21" s="1"/>
  <c r="I70" i="21"/>
  <c r="K70" i="21"/>
  <c r="O70" i="21"/>
  <c r="Q70" i="21"/>
  <c r="V70" i="21"/>
  <c r="G72" i="21"/>
  <c r="I72" i="21"/>
  <c r="K72" i="21"/>
  <c r="M72" i="21"/>
  <c r="O72" i="21"/>
  <c r="Q72" i="21"/>
  <c r="V72" i="21"/>
  <c r="G74" i="21"/>
  <c r="M74" i="21" s="1"/>
  <c r="I74" i="21"/>
  <c r="K74" i="21"/>
  <c r="O74" i="21"/>
  <c r="Q74" i="21"/>
  <c r="V74" i="21"/>
  <c r="G76" i="21"/>
  <c r="I76" i="21"/>
  <c r="K76" i="21"/>
  <c r="M76" i="21"/>
  <c r="O76" i="21"/>
  <c r="Q76" i="21"/>
  <c r="V76" i="21"/>
  <c r="I78" i="21"/>
  <c r="K78" i="21"/>
  <c r="M78" i="21"/>
  <c r="O78" i="21"/>
  <c r="Q78" i="21"/>
  <c r="V78" i="21"/>
  <c r="G79" i="21"/>
  <c r="G78" i="21" s="1"/>
  <c r="I79" i="21"/>
  <c r="K79" i="21"/>
  <c r="M79" i="21"/>
  <c r="O79" i="21"/>
  <c r="Q79" i="21"/>
  <c r="V79" i="21"/>
  <c r="G82" i="21"/>
  <c r="O82" i="21"/>
  <c r="Q82" i="21"/>
  <c r="V82" i="21"/>
  <c r="G83" i="21"/>
  <c r="M83" i="21" s="1"/>
  <c r="M82" i="21" s="1"/>
  <c r="I83" i="21"/>
  <c r="I82" i="21" s="1"/>
  <c r="K83" i="21"/>
  <c r="K82" i="21" s="1"/>
  <c r="O83" i="21"/>
  <c r="Q83" i="21"/>
  <c r="V83" i="21"/>
  <c r="G86" i="21"/>
  <c r="I86" i="21"/>
  <c r="K86" i="21"/>
  <c r="Q86" i="21"/>
  <c r="V86" i="21"/>
  <c r="G87" i="21"/>
  <c r="I87" i="21"/>
  <c r="K87" i="21"/>
  <c r="M87" i="21"/>
  <c r="M86" i="21" s="1"/>
  <c r="O87" i="21"/>
  <c r="O86" i="21" s="1"/>
  <c r="Q87" i="21"/>
  <c r="V87" i="21"/>
  <c r="K89" i="21"/>
  <c r="O89" i="21"/>
  <c r="G90" i="21"/>
  <c r="G89" i="21" s="1"/>
  <c r="I90" i="21"/>
  <c r="I89" i="21" s="1"/>
  <c r="K90" i="21"/>
  <c r="O90" i="21"/>
  <c r="Q90" i="21"/>
  <c r="Q89" i="21" s="1"/>
  <c r="V90" i="21"/>
  <c r="V89" i="21" s="1"/>
  <c r="Q91" i="21"/>
  <c r="G92" i="21"/>
  <c r="I92" i="21"/>
  <c r="I91" i="21" s="1"/>
  <c r="K92" i="21"/>
  <c r="K91" i="21" s="1"/>
  <c r="M92" i="21"/>
  <c r="O92" i="21"/>
  <c r="Q92" i="21"/>
  <c r="V92" i="21"/>
  <c r="G93" i="21"/>
  <c r="G91" i="21" s="1"/>
  <c r="I93" i="21"/>
  <c r="K93" i="21"/>
  <c r="O93" i="21"/>
  <c r="Q93" i="21"/>
  <c r="V93" i="21"/>
  <c r="V91" i="21" s="1"/>
  <c r="G94" i="21"/>
  <c r="M94" i="21" s="1"/>
  <c r="I94" i="21"/>
  <c r="K94" i="21"/>
  <c r="O94" i="21"/>
  <c r="O91" i="21" s="1"/>
  <c r="Q94" i="21"/>
  <c r="V94" i="21"/>
  <c r="G95" i="21"/>
  <c r="M95" i="21" s="1"/>
  <c r="I95" i="21"/>
  <c r="K95" i="21"/>
  <c r="O95" i="21"/>
  <c r="Q95" i="21"/>
  <c r="V95" i="21"/>
  <c r="G96" i="21"/>
  <c r="I96" i="21"/>
  <c r="K96" i="21"/>
  <c r="M96" i="21"/>
  <c r="O96" i="21"/>
  <c r="Q96" i="21"/>
  <c r="V96" i="21"/>
  <c r="G99" i="21"/>
  <c r="M99" i="21" s="1"/>
  <c r="I99" i="21"/>
  <c r="K99" i="21"/>
  <c r="O99" i="21"/>
  <c r="Q99" i="21"/>
  <c r="V99" i="21"/>
  <c r="G101" i="21"/>
  <c r="I101" i="21"/>
  <c r="K101" i="21"/>
  <c r="M101" i="21"/>
  <c r="O101" i="21"/>
  <c r="Q101" i="21"/>
  <c r="V101" i="21"/>
  <c r="G102" i="21"/>
  <c r="I102" i="21"/>
  <c r="K102" i="21"/>
  <c r="M102" i="21"/>
  <c r="O102" i="21"/>
  <c r="Q102" i="21"/>
  <c r="V102" i="21"/>
  <c r="AE105" i="21"/>
  <c r="G69" i="20"/>
  <c r="BA65" i="20"/>
  <c r="BA55" i="20"/>
  <c r="BA53" i="20"/>
  <c r="BA52" i="20"/>
  <c r="BA51" i="20"/>
  <c r="BA46" i="20"/>
  <c r="BA40" i="20"/>
  <c r="BA34" i="20"/>
  <c r="BA26" i="20"/>
  <c r="BA24" i="20"/>
  <c r="BA23" i="20"/>
  <c r="BA22" i="20"/>
  <c r="BA16" i="20"/>
  <c r="BA14" i="20"/>
  <c r="BA13" i="20"/>
  <c r="BA12" i="20"/>
  <c r="G9" i="20"/>
  <c r="I9" i="20"/>
  <c r="K9" i="20"/>
  <c r="K8" i="20" s="1"/>
  <c r="M9" i="20"/>
  <c r="M8" i="20" s="1"/>
  <c r="O9" i="20"/>
  <c r="O8" i="20" s="1"/>
  <c r="Q9" i="20"/>
  <c r="Q8" i="20" s="1"/>
  <c r="V9" i="20"/>
  <c r="G19" i="20"/>
  <c r="G8" i="20" s="1"/>
  <c r="I19" i="20"/>
  <c r="I8" i="20" s="1"/>
  <c r="K19" i="20"/>
  <c r="M19" i="20"/>
  <c r="O19" i="20"/>
  <c r="Q19" i="20"/>
  <c r="V19" i="20"/>
  <c r="G29" i="20"/>
  <c r="I29" i="20"/>
  <c r="K29" i="20"/>
  <c r="M29" i="20"/>
  <c r="O29" i="20"/>
  <c r="Q29" i="20"/>
  <c r="V29" i="20"/>
  <c r="G30" i="20"/>
  <c r="I30" i="20"/>
  <c r="K30" i="20"/>
  <c r="M30" i="20"/>
  <c r="O30" i="20"/>
  <c r="Q30" i="20"/>
  <c r="V30" i="20"/>
  <c r="V8" i="20" s="1"/>
  <c r="G32" i="20"/>
  <c r="I32" i="20"/>
  <c r="I31" i="20" s="1"/>
  <c r="K32" i="20"/>
  <c r="K31" i="20" s="1"/>
  <c r="M32" i="20"/>
  <c r="O32" i="20"/>
  <c r="O31" i="20" s="1"/>
  <c r="Q32" i="20"/>
  <c r="Q31" i="20" s="1"/>
  <c r="V32" i="20"/>
  <c r="V31" i="20" s="1"/>
  <c r="G37" i="20"/>
  <c r="M37" i="20" s="1"/>
  <c r="M31" i="20" s="1"/>
  <c r="I37" i="20"/>
  <c r="K37" i="20"/>
  <c r="O37" i="20"/>
  <c r="Q37" i="20"/>
  <c r="V37" i="20"/>
  <c r="G43" i="20"/>
  <c r="I43" i="20"/>
  <c r="K43" i="20"/>
  <c r="M43" i="20"/>
  <c r="O43" i="20"/>
  <c r="Q43" i="20"/>
  <c r="V43" i="20"/>
  <c r="G49" i="20"/>
  <c r="AF69" i="20" s="1"/>
  <c r="I49" i="20"/>
  <c r="K49" i="20"/>
  <c r="M49" i="20"/>
  <c r="O49" i="20"/>
  <c r="Q49" i="20"/>
  <c r="V49" i="20"/>
  <c r="G58" i="20"/>
  <c r="G59" i="20"/>
  <c r="I59" i="20"/>
  <c r="I58" i="20" s="1"/>
  <c r="K59" i="20"/>
  <c r="K58" i="20" s="1"/>
  <c r="M59" i="20"/>
  <c r="M58" i="20" s="1"/>
  <c r="O59" i="20"/>
  <c r="O58" i="20" s="1"/>
  <c r="Q59" i="20"/>
  <c r="Q58" i="20" s="1"/>
  <c r="V59" i="20"/>
  <c r="V58" i="20" s="1"/>
  <c r="G62" i="20"/>
  <c r="I62" i="20"/>
  <c r="K62" i="20"/>
  <c r="M62" i="20"/>
  <c r="O62" i="20"/>
  <c r="Q62" i="20"/>
  <c r="V62" i="20"/>
  <c r="G64" i="20"/>
  <c r="I64" i="20"/>
  <c r="K64" i="20"/>
  <c r="M64" i="20"/>
  <c r="O64" i="20"/>
  <c r="Q64" i="20"/>
  <c r="V64" i="20"/>
  <c r="G66" i="20"/>
  <c r="I66" i="20"/>
  <c r="O66" i="20"/>
  <c r="G67" i="20"/>
  <c r="I67" i="20"/>
  <c r="K67" i="20"/>
  <c r="K66" i="20" s="1"/>
  <c r="M67" i="20"/>
  <c r="M66" i="20" s="1"/>
  <c r="O67" i="20"/>
  <c r="Q67" i="20"/>
  <c r="Q66" i="20" s="1"/>
  <c r="V67" i="20"/>
  <c r="V66" i="20" s="1"/>
  <c r="AE69" i="20"/>
  <c r="G69" i="19"/>
  <c r="BA65" i="19"/>
  <c r="BA55" i="19"/>
  <c r="BA53" i="19"/>
  <c r="BA52" i="19"/>
  <c r="BA51" i="19"/>
  <c r="BA46" i="19"/>
  <c r="BA40" i="19"/>
  <c r="BA34" i="19"/>
  <c r="BA26" i="19"/>
  <c r="BA24" i="19"/>
  <c r="BA23" i="19"/>
  <c r="BA22" i="19"/>
  <c r="BA20" i="19"/>
  <c r="BA16" i="19"/>
  <c r="BA14" i="19"/>
  <c r="BA13" i="19"/>
  <c r="BA12" i="19"/>
  <c r="BA10" i="19"/>
  <c r="G8" i="19"/>
  <c r="G9" i="19"/>
  <c r="I9" i="19"/>
  <c r="I8" i="19" s="1"/>
  <c r="K9" i="19"/>
  <c r="K8" i="19" s="1"/>
  <c r="M9" i="19"/>
  <c r="O9" i="19"/>
  <c r="O8" i="19" s="1"/>
  <c r="Q9" i="19"/>
  <c r="Q8" i="19" s="1"/>
  <c r="V9" i="19"/>
  <c r="V8" i="19" s="1"/>
  <c r="G19" i="19"/>
  <c r="I19" i="19"/>
  <c r="K19" i="19"/>
  <c r="M19" i="19"/>
  <c r="O19" i="19"/>
  <c r="Q19" i="19"/>
  <c r="V19" i="19"/>
  <c r="G29" i="19"/>
  <c r="I29" i="19"/>
  <c r="K29" i="19"/>
  <c r="M29" i="19"/>
  <c r="O29" i="19"/>
  <c r="Q29" i="19"/>
  <c r="V29" i="19"/>
  <c r="G30" i="19"/>
  <c r="M30" i="19" s="1"/>
  <c r="I30" i="19"/>
  <c r="K30" i="19"/>
  <c r="O30" i="19"/>
  <c r="Q30" i="19"/>
  <c r="V30" i="19"/>
  <c r="G31" i="19"/>
  <c r="G32" i="19"/>
  <c r="AF69" i="19" s="1"/>
  <c r="I32" i="19"/>
  <c r="I31" i="19" s="1"/>
  <c r="K32" i="19"/>
  <c r="K31" i="19" s="1"/>
  <c r="O32" i="19"/>
  <c r="Q32" i="19"/>
  <c r="Q31" i="19" s="1"/>
  <c r="V32" i="19"/>
  <c r="V31" i="19" s="1"/>
  <c r="G37" i="19"/>
  <c r="I37" i="19"/>
  <c r="K37" i="19"/>
  <c r="M37" i="19"/>
  <c r="O37" i="19"/>
  <c r="O31" i="19" s="1"/>
  <c r="Q37" i="19"/>
  <c r="V37" i="19"/>
  <c r="G43" i="19"/>
  <c r="I43" i="19"/>
  <c r="K43" i="19"/>
  <c r="M43" i="19"/>
  <c r="O43" i="19"/>
  <c r="Q43" i="19"/>
  <c r="V43" i="19"/>
  <c r="G49" i="19"/>
  <c r="M49" i="19" s="1"/>
  <c r="I49" i="19"/>
  <c r="K49" i="19"/>
  <c r="O49" i="19"/>
  <c r="Q49" i="19"/>
  <c r="V49" i="19"/>
  <c r="O58" i="19"/>
  <c r="Q58" i="19"/>
  <c r="G59" i="19"/>
  <c r="I59" i="19"/>
  <c r="K59" i="19"/>
  <c r="M59" i="19"/>
  <c r="M58" i="19" s="1"/>
  <c r="O59" i="19"/>
  <c r="Q59" i="19"/>
  <c r="V59" i="19"/>
  <c r="V58" i="19" s="1"/>
  <c r="G62" i="19"/>
  <c r="M62" i="19" s="1"/>
  <c r="I62" i="19"/>
  <c r="I58" i="19" s="1"/>
  <c r="K62" i="19"/>
  <c r="K58" i="19" s="1"/>
  <c r="O62" i="19"/>
  <c r="Q62" i="19"/>
  <c r="V62" i="19"/>
  <c r="G64" i="19"/>
  <c r="M64" i="19" s="1"/>
  <c r="I64" i="19"/>
  <c r="K64" i="19"/>
  <c r="O64" i="19"/>
  <c r="Q64" i="19"/>
  <c r="V64" i="19"/>
  <c r="G66" i="19"/>
  <c r="I66" i="19"/>
  <c r="O66" i="19"/>
  <c r="Q66" i="19"/>
  <c r="V66" i="19"/>
  <c r="G67" i="19"/>
  <c r="I67" i="19"/>
  <c r="K67" i="19"/>
  <c r="K66" i="19" s="1"/>
  <c r="M67" i="19"/>
  <c r="M66" i="19" s="1"/>
  <c r="O67" i="19"/>
  <c r="Q67" i="19"/>
  <c r="V67" i="19"/>
  <c r="AE69" i="19"/>
  <c r="G149" i="18"/>
  <c r="BA137" i="18"/>
  <c r="BA117" i="18"/>
  <c r="BA92" i="18"/>
  <c r="BA40" i="18"/>
  <c r="BA31" i="18"/>
  <c r="G9" i="18"/>
  <c r="I9" i="18"/>
  <c r="I8" i="18" s="1"/>
  <c r="K9" i="18"/>
  <c r="K8" i="18" s="1"/>
  <c r="M9" i="18"/>
  <c r="O9" i="18"/>
  <c r="Q9" i="18"/>
  <c r="V9" i="18"/>
  <c r="G14" i="18"/>
  <c r="M14" i="18" s="1"/>
  <c r="I14" i="18"/>
  <c r="K14" i="18"/>
  <c r="O14" i="18"/>
  <c r="Q14" i="18"/>
  <c r="V14" i="18"/>
  <c r="G17" i="18"/>
  <c r="I17" i="18"/>
  <c r="K17" i="18"/>
  <c r="M17" i="18"/>
  <c r="O17" i="18"/>
  <c r="O8" i="18" s="1"/>
  <c r="Q17" i="18"/>
  <c r="Q8" i="18" s="1"/>
  <c r="V17" i="18"/>
  <c r="G21" i="18"/>
  <c r="I21" i="18"/>
  <c r="K21" i="18"/>
  <c r="M21" i="18"/>
  <c r="O21" i="18"/>
  <c r="Q21" i="18"/>
  <c r="V21" i="18"/>
  <c r="G30" i="18"/>
  <c r="I30" i="18"/>
  <c r="K30" i="18"/>
  <c r="M30" i="18"/>
  <c r="O30" i="18"/>
  <c r="Q30" i="18"/>
  <c r="V30" i="18"/>
  <c r="V8" i="18" s="1"/>
  <c r="G33" i="18"/>
  <c r="M33" i="18" s="1"/>
  <c r="I33" i="18"/>
  <c r="K33" i="18"/>
  <c r="O33" i="18"/>
  <c r="Q33" i="18"/>
  <c r="V33" i="18"/>
  <c r="G37" i="18"/>
  <c r="I37" i="18"/>
  <c r="K37" i="18"/>
  <c r="M37" i="18"/>
  <c r="O37" i="18"/>
  <c r="Q37" i="18"/>
  <c r="V37" i="18"/>
  <c r="G39" i="18"/>
  <c r="M39" i="18" s="1"/>
  <c r="I39" i="18"/>
  <c r="K39" i="18"/>
  <c r="O39" i="18"/>
  <c r="Q39" i="18"/>
  <c r="V39" i="18"/>
  <c r="G42" i="18"/>
  <c r="M42" i="18" s="1"/>
  <c r="I42" i="18"/>
  <c r="K42" i="18"/>
  <c r="O42" i="18"/>
  <c r="Q42" i="18"/>
  <c r="V42" i="18"/>
  <c r="G45" i="18"/>
  <c r="I45" i="18"/>
  <c r="K45" i="18"/>
  <c r="M45" i="18"/>
  <c r="O45" i="18"/>
  <c r="Q45" i="18"/>
  <c r="V45" i="18"/>
  <c r="G48" i="18"/>
  <c r="I48" i="18"/>
  <c r="K48" i="18"/>
  <c r="M48" i="18"/>
  <c r="O48" i="18"/>
  <c r="Q48" i="18"/>
  <c r="V48" i="18"/>
  <c r="G51" i="18"/>
  <c r="I51" i="18"/>
  <c r="K51" i="18"/>
  <c r="M51" i="18"/>
  <c r="O51" i="18"/>
  <c r="Q51" i="18"/>
  <c r="V51" i="18"/>
  <c r="G54" i="18"/>
  <c r="I54" i="18"/>
  <c r="K54" i="18"/>
  <c r="M54" i="18"/>
  <c r="O54" i="18"/>
  <c r="Q54" i="18"/>
  <c r="V54" i="18"/>
  <c r="G57" i="18"/>
  <c r="I57" i="18"/>
  <c r="K57" i="18"/>
  <c r="M57" i="18"/>
  <c r="O57" i="18"/>
  <c r="Q57" i="18"/>
  <c r="V57" i="18"/>
  <c r="G60" i="18"/>
  <c r="M60" i="18" s="1"/>
  <c r="I60" i="18"/>
  <c r="K60" i="18"/>
  <c r="O60" i="18"/>
  <c r="Q60" i="18"/>
  <c r="V60" i="18"/>
  <c r="G63" i="18"/>
  <c r="M63" i="18" s="1"/>
  <c r="I63" i="18"/>
  <c r="K63" i="18"/>
  <c r="O63" i="18"/>
  <c r="Q63" i="18"/>
  <c r="V63" i="18"/>
  <c r="G67" i="18"/>
  <c r="M67" i="18" s="1"/>
  <c r="M66" i="18" s="1"/>
  <c r="I67" i="18"/>
  <c r="K67" i="18"/>
  <c r="K66" i="18" s="1"/>
  <c r="O67" i="18"/>
  <c r="O66" i="18" s="1"/>
  <c r="Q67" i="18"/>
  <c r="Q66" i="18" s="1"/>
  <c r="V67" i="18"/>
  <c r="V66" i="18" s="1"/>
  <c r="G71" i="18"/>
  <c r="I71" i="18"/>
  <c r="K71" i="18"/>
  <c r="M71" i="18"/>
  <c r="O71" i="18"/>
  <c r="Q71" i="18"/>
  <c r="V71" i="18"/>
  <c r="G75" i="18"/>
  <c r="I75" i="18"/>
  <c r="K75" i="18"/>
  <c r="M75" i="18"/>
  <c r="O75" i="18"/>
  <c r="Q75" i="18"/>
  <c r="V75" i="18"/>
  <c r="G78" i="18"/>
  <c r="I78" i="18"/>
  <c r="I66" i="18" s="1"/>
  <c r="K78" i="18"/>
  <c r="M78" i="18"/>
  <c r="O78" i="18"/>
  <c r="Q78" i="18"/>
  <c r="V78" i="18"/>
  <c r="G84" i="18"/>
  <c r="M84" i="18" s="1"/>
  <c r="I84" i="18"/>
  <c r="K84" i="18"/>
  <c r="O84" i="18"/>
  <c r="Q84" i="18"/>
  <c r="V84" i="18"/>
  <c r="G89" i="18"/>
  <c r="I89" i="18"/>
  <c r="K89" i="18"/>
  <c r="M89" i="18"/>
  <c r="O89" i="18"/>
  <c r="Q89" i="18"/>
  <c r="V89" i="18"/>
  <c r="G91" i="18"/>
  <c r="M91" i="18" s="1"/>
  <c r="I91" i="18"/>
  <c r="K91" i="18"/>
  <c r="O91" i="18"/>
  <c r="Q91" i="18"/>
  <c r="V91" i="18"/>
  <c r="G94" i="18"/>
  <c r="I94" i="18"/>
  <c r="Q94" i="18"/>
  <c r="V94" i="18"/>
  <c r="G95" i="18"/>
  <c r="I95" i="18"/>
  <c r="K95" i="18"/>
  <c r="K94" i="18" s="1"/>
  <c r="M95" i="18"/>
  <c r="M94" i="18" s="1"/>
  <c r="O95" i="18"/>
  <c r="O94" i="18" s="1"/>
  <c r="Q95" i="18"/>
  <c r="V95" i="18"/>
  <c r="G100" i="18"/>
  <c r="I100" i="18"/>
  <c r="K100" i="18"/>
  <c r="M100" i="18"/>
  <c r="O100" i="18"/>
  <c r="Q100" i="18"/>
  <c r="V100" i="18"/>
  <c r="G102" i="18"/>
  <c r="V102" i="18"/>
  <c r="G103" i="18"/>
  <c r="I103" i="18"/>
  <c r="K103" i="18"/>
  <c r="M103" i="18"/>
  <c r="O103" i="18"/>
  <c r="O102" i="18" s="1"/>
  <c r="Q103" i="18"/>
  <c r="Q102" i="18" s="1"/>
  <c r="V103" i="18"/>
  <c r="G105" i="18"/>
  <c r="I105" i="18"/>
  <c r="K105" i="18"/>
  <c r="K102" i="18" s="1"/>
  <c r="M105" i="18"/>
  <c r="O105" i="18"/>
  <c r="Q105" i="18"/>
  <c r="V105" i="18"/>
  <c r="G107" i="18"/>
  <c r="M107" i="18" s="1"/>
  <c r="M102" i="18" s="1"/>
  <c r="I107" i="18"/>
  <c r="I102" i="18" s="1"/>
  <c r="K107" i="18"/>
  <c r="O107" i="18"/>
  <c r="Q107" i="18"/>
  <c r="V107" i="18"/>
  <c r="G109" i="18"/>
  <c r="O109" i="18"/>
  <c r="Q109" i="18"/>
  <c r="G110" i="18"/>
  <c r="I110" i="18"/>
  <c r="I109" i="18" s="1"/>
  <c r="K110" i="18"/>
  <c r="K109" i="18" s="1"/>
  <c r="M110" i="18"/>
  <c r="O110" i="18"/>
  <c r="Q110" i="18"/>
  <c r="V110" i="18"/>
  <c r="G114" i="18"/>
  <c r="M114" i="18" s="1"/>
  <c r="I114" i="18"/>
  <c r="K114" i="18"/>
  <c r="O114" i="18"/>
  <c r="Q114" i="18"/>
  <c r="V114" i="18"/>
  <c r="V109" i="18" s="1"/>
  <c r="G119" i="18"/>
  <c r="Q119" i="18"/>
  <c r="G120" i="18"/>
  <c r="I120" i="18"/>
  <c r="K120" i="18"/>
  <c r="M120" i="18"/>
  <c r="M119" i="18" s="1"/>
  <c r="O120" i="18"/>
  <c r="O119" i="18" s="1"/>
  <c r="Q120" i="18"/>
  <c r="V120" i="18"/>
  <c r="V119" i="18" s="1"/>
  <c r="G122" i="18"/>
  <c r="I122" i="18"/>
  <c r="I119" i="18" s="1"/>
  <c r="K122" i="18"/>
  <c r="K119" i="18" s="1"/>
  <c r="M122" i="18"/>
  <c r="O122" i="18"/>
  <c r="Q122" i="18"/>
  <c r="V122" i="18"/>
  <c r="G126" i="18"/>
  <c r="Q126" i="18"/>
  <c r="V126" i="18"/>
  <c r="G127" i="18"/>
  <c r="I127" i="18"/>
  <c r="I126" i="18" s="1"/>
  <c r="K127" i="18"/>
  <c r="K126" i="18" s="1"/>
  <c r="M127" i="18"/>
  <c r="M126" i="18" s="1"/>
  <c r="O127" i="18"/>
  <c r="O126" i="18" s="1"/>
  <c r="Q127" i="18"/>
  <c r="V127" i="18"/>
  <c r="K132" i="18"/>
  <c r="G133" i="18"/>
  <c r="M133" i="18" s="1"/>
  <c r="M132" i="18" s="1"/>
  <c r="I133" i="18"/>
  <c r="I132" i="18" s="1"/>
  <c r="K133" i="18"/>
  <c r="O133" i="18"/>
  <c r="O132" i="18" s="1"/>
  <c r="Q133" i="18"/>
  <c r="Q132" i="18" s="1"/>
  <c r="V133" i="18"/>
  <c r="V132" i="18" s="1"/>
  <c r="G135" i="18"/>
  <c r="O135" i="18"/>
  <c r="G136" i="18"/>
  <c r="I136" i="18"/>
  <c r="K136" i="18"/>
  <c r="K135" i="18" s="1"/>
  <c r="M136" i="18"/>
  <c r="O136" i="18"/>
  <c r="Q136" i="18"/>
  <c r="Q135" i="18" s="1"/>
  <c r="V136" i="18"/>
  <c r="V135" i="18" s="1"/>
  <c r="G140" i="18"/>
  <c r="M140" i="18" s="1"/>
  <c r="I140" i="18"/>
  <c r="I135" i="18" s="1"/>
  <c r="K140" i="18"/>
  <c r="O140" i="18"/>
  <c r="Q140" i="18"/>
  <c r="V140" i="18"/>
  <c r="G144" i="18"/>
  <c r="I144" i="18"/>
  <c r="K144" i="18"/>
  <c r="M144" i="18"/>
  <c r="O144" i="18"/>
  <c r="Q144" i="18"/>
  <c r="V144" i="18"/>
  <c r="AE149" i="18"/>
  <c r="G55" i="17"/>
  <c r="G9" i="17"/>
  <c r="G8" i="17" s="1"/>
  <c r="I9" i="17"/>
  <c r="I8" i="17" s="1"/>
  <c r="K9" i="17"/>
  <c r="K8" i="17" s="1"/>
  <c r="M9" i="17"/>
  <c r="O9" i="17"/>
  <c r="O8" i="17" s="1"/>
  <c r="Q9" i="17"/>
  <c r="Q8" i="17" s="1"/>
  <c r="V9" i="17"/>
  <c r="V8" i="17" s="1"/>
  <c r="G12" i="17"/>
  <c r="M12" i="17" s="1"/>
  <c r="I12" i="17"/>
  <c r="K12" i="17"/>
  <c r="O12" i="17"/>
  <c r="Q12" i="17"/>
  <c r="V12" i="17"/>
  <c r="G15" i="17"/>
  <c r="I15" i="17"/>
  <c r="K15" i="17"/>
  <c r="M15" i="17"/>
  <c r="O15" i="17"/>
  <c r="Q15" i="17"/>
  <c r="V15" i="17"/>
  <c r="G18" i="17"/>
  <c r="I18" i="17"/>
  <c r="K18" i="17"/>
  <c r="M18" i="17"/>
  <c r="O18" i="17"/>
  <c r="Q18" i="17"/>
  <c r="V18" i="17"/>
  <c r="G21" i="17"/>
  <c r="M21" i="17" s="1"/>
  <c r="I21" i="17"/>
  <c r="K21" i="17"/>
  <c r="O21" i="17"/>
  <c r="Q21" i="17"/>
  <c r="V21" i="17"/>
  <c r="G24" i="17"/>
  <c r="I24" i="17"/>
  <c r="K24" i="17"/>
  <c r="M24" i="17"/>
  <c r="O24" i="17"/>
  <c r="Q24" i="17"/>
  <c r="V24" i="17"/>
  <c r="G27" i="17"/>
  <c r="I27" i="17"/>
  <c r="K27" i="17"/>
  <c r="M27" i="17"/>
  <c r="O27" i="17"/>
  <c r="Q27" i="17"/>
  <c r="V27" i="17"/>
  <c r="G30" i="17"/>
  <c r="M30" i="17" s="1"/>
  <c r="I30" i="17"/>
  <c r="K30" i="17"/>
  <c r="O30" i="17"/>
  <c r="Q30" i="17"/>
  <c r="V30" i="17"/>
  <c r="G33" i="17"/>
  <c r="M33" i="17" s="1"/>
  <c r="I33" i="17"/>
  <c r="K33" i="17"/>
  <c r="O33" i="17"/>
  <c r="Q33" i="17"/>
  <c r="V33" i="17"/>
  <c r="G36" i="17"/>
  <c r="G37" i="17"/>
  <c r="M37" i="17" s="1"/>
  <c r="M36" i="17" s="1"/>
  <c r="I37" i="17"/>
  <c r="I36" i="17" s="1"/>
  <c r="K37" i="17"/>
  <c r="K36" i="17" s="1"/>
  <c r="O37" i="17"/>
  <c r="Q37" i="17"/>
  <c r="V37" i="17"/>
  <c r="V36" i="17" s="1"/>
  <c r="G41" i="17"/>
  <c r="M41" i="17" s="1"/>
  <c r="I41" i="17"/>
  <c r="K41" i="17"/>
  <c r="O41" i="17"/>
  <c r="O36" i="17" s="1"/>
  <c r="Q41" i="17"/>
  <c r="Q36" i="17" s="1"/>
  <c r="V41" i="17"/>
  <c r="G45" i="17"/>
  <c r="I45" i="17"/>
  <c r="K45" i="17"/>
  <c r="M45" i="17"/>
  <c r="O45" i="17"/>
  <c r="Q45" i="17"/>
  <c r="V45" i="17"/>
  <c r="K52" i="17"/>
  <c r="O52" i="17"/>
  <c r="G53" i="17"/>
  <c r="G52" i="17" s="1"/>
  <c r="I53" i="17"/>
  <c r="I52" i="17" s="1"/>
  <c r="K53" i="17"/>
  <c r="M53" i="17"/>
  <c r="M52" i="17" s="1"/>
  <c r="O53" i="17"/>
  <c r="Q53" i="17"/>
  <c r="Q52" i="17" s="1"/>
  <c r="V53" i="17"/>
  <c r="V52" i="17" s="1"/>
  <c r="AE55" i="17"/>
  <c r="G249" i="16"/>
  <c r="BA236" i="16"/>
  <c r="BA177" i="16"/>
  <c r="BA46" i="16"/>
  <c r="BA45" i="16"/>
  <c r="G8" i="16"/>
  <c r="G9" i="16"/>
  <c r="I9" i="16"/>
  <c r="I8" i="16" s="1"/>
  <c r="K9" i="16"/>
  <c r="K8" i="16" s="1"/>
  <c r="M9" i="16"/>
  <c r="O9" i="16"/>
  <c r="O8" i="16" s="1"/>
  <c r="Q9" i="16"/>
  <c r="V9" i="16"/>
  <c r="G14" i="16"/>
  <c r="I14" i="16"/>
  <c r="K14" i="16"/>
  <c r="M14" i="16"/>
  <c r="O14" i="16"/>
  <c r="Q14" i="16"/>
  <c r="Q8" i="16" s="1"/>
  <c r="V14" i="16"/>
  <c r="G19" i="16"/>
  <c r="I19" i="16"/>
  <c r="K19" i="16"/>
  <c r="M19" i="16"/>
  <c r="O19" i="16"/>
  <c r="Q19" i="16"/>
  <c r="V19" i="16"/>
  <c r="V8" i="16" s="1"/>
  <c r="G23" i="16"/>
  <c r="I23" i="16"/>
  <c r="K23" i="16"/>
  <c r="M23" i="16"/>
  <c r="O23" i="16"/>
  <c r="Q23" i="16"/>
  <c r="V23" i="16"/>
  <c r="G27" i="16"/>
  <c r="I27" i="16"/>
  <c r="K27" i="16"/>
  <c r="M27" i="16"/>
  <c r="O27" i="16"/>
  <c r="Q27" i="16"/>
  <c r="V27" i="16"/>
  <c r="G31" i="16"/>
  <c r="M31" i="16" s="1"/>
  <c r="I31" i="16"/>
  <c r="K31" i="16"/>
  <c r="O31" i="16"/>
  <c r="Q31" i="16"/>
  <c r="V31" i="16"/>
  <c r="G35" i="16"/>
  <c r="I35" i="16"/>
  <c r="K35" i="16"/>
  <c r="M35" i="16"/>
  <c r="O35" i="16"/>
  <c r="Q35" i="16"/>
  <c r="V35" i="16"/>
  <c r="G39" i="16"/>
  <c r="I39" i="16"/>
  <c r="K39" i="16"/>
  <c r="M39" i="16"/>
  <c r="O39" i="16"/>
  <c r="Q39" i="16"/>
  <c r="V39" i="16"/>
  <c r="G44" i="16"/>
  <c r="M44" i="16" s="1"/>
  <c r="I44" i="16"/>
  <c r="K44" i="16"/>
  <c r="O44" i="16"/>
  <c r="Q44" i="16"/>
  <c r="V44" i="16"/>
  <c r="G49" i="16"/>
  <c r="I49" i="16"/>
  <c r="K49" i="16"/>
  <c r="M49" i="16"/>
  <c r="O49" i="16"/>
  <c r="Q49" i="16"/>
  <c r="V49" i="16"/>
  <c r="G54" i="16"/>
  <c r="I54" i="16"/>
  <c r="K54" i="16"/>
  <c r="M54" i="16"/>
  <c r="O54" i="16"/>
  <c r="Q54" i="16"/>
  <c r="V54" i="16"/>
  <c r="G59" i="16"/>
  <c r="I59" i="16"/>
  <c r="K59" i="16"/>
  <c r="M59" i="16"/>
  <c r="O59" i="16"/>
  <c r="Q59" i="16"/>
  <c r="V59" i="16"/>
  <c r="G64" i="16"/>
  <c r="M64" i="16" s="1"/>
  <c r="I64" i="16"/>
  <c r="K64" i="16"/>
  <c r="O64" i="16"/>
  <c r="Q64" i="16"/>
  <c r="V64" i="16"/>
  <c r="G75" i="16"/>
  <c r="I75" i="16"/>
  <c r="K75" i="16"/>
  <c r="M75" i="16"/>
  <c r="O75" i="16"/>
  <c r="Q75" i="16"/>
  <c r="V75" i="16"/>
  <c r="G86" i="16"/>
  <c r="M86" i="16" s="1"/>
  <c r="I86" i="16"/>
  <c r="K86" i="16"/>
  <c r="O86" i="16"/>
  <c r="Q86" i="16"/>
  <c r="V86" i="16"/>
  <c r="G91" i="16"/>
  <c r="AF249" i="16" s="1"/>
  <c r="I91" i="16"/>
  <c r="K91" i="16"/>
  <c r="O91" i="16"/>
  <c r="Q91" i="16"/>
  <c r="V91" i="16"/>
  <c r="G96" i="16"/>
  <c r="I96" i="16"/>
  <c r="K96" i="16"/>
  <c r="M96" i="16"/>
  <c r="O96" i="16"/>
  <c r="Q96" i="16"/>
  <c r="V96" i="16"/>
  <c r="G100" i="16"/>
  <c r="I100" i="16"/>
  <c r="K100" i="16"/>
  <c r="M100" i="16"/>
  <c r="O100" i="16"/>
  <c r="Q100" i="16"/>
  <c r="V100" i="16"/>
  <c r="G108" i="16"/>
  <c r="I108" i="16"/>
  <c r="K108" i="16"/>
  <c r="M108" i="16"/>
  <c r="O108" i="16"/>
  <c r="Q108" i="16"/>
  <c r="V108" i="16"/>
  <c r="G113" i="16"/>
  <c r="I113" i="16"/>
  <c r="K113" i="16"/>
  <c r="M113" i="16"/>
  <c r="O113" i="16"/>
  <c r="Q113" i="16"/>
  <c r="V113" i="16"/>
  <c r="G116" i="16"/>
  <c r="I116" i="16"/>
  <c r="K116" i="16"/>
  <c r="M116" i="16"/>
  <c r="O116" i="16"/>
  <c r="Q116" i="16"/>
  <c r="V116" i="16"/>
  <c r="G122" i="16"/>
  <c r="M122" i="16" s="1"/>
  <c r="I122" i="16"/>
  <c r="K122" i="16"/>
  <c r="O122" i="16"/>
  <c r="Q122" i="16"/>
  <c r="V122" i="16"/>
  <c r="G134" i="16"/>
  <c r="M134" i="16" s="1"/>
  <c r="I134" i="16"/>
  <c r="K134" i="16"/>
  <c r="O134" i="16"/>
  <c r="Q134" i="16"/>
  <c r="V134" i="16"/>
  <c r="G137" i="16"/>
  <c r="I137" i="16"/>
  <c r="K137" i="16"/>
  <c r="M137" i="16"/>
  <c r="O137" i="16"/>
  <c r="Q137" i="16"/>
  <c r="V137" i="16"/>
  <c r="G141" i="16"/>
  <c r="I141" i="16"/>
  <c r="K141" i="16"/>
  <c r="K140" i="16" s="1"/>
  <c r="M141" i="16"/>
  <c r="O141" i="16"/>
  <c r="O140" i="16" s="1"/>
  <c r="Q141" i="16"/>
  <c r="Q140" i="16" s="1"/>
  <c r="V141" i="16"/>
  <c r="G145" i="16"/>
  <c r="I145" i="16"/>
  <c r="K145" i="16"/>
  <c r="M145" i="16"/>
  <c r="O145" i="16"/>
  <c r="Q145" i="16"/>
  <c r="V145" i="16"/>
  <c r="G149" i="16"/>
  <c r="I149" i="16"/>
  <c r="K149" i="16"/>
  <c r="M149" i="16"/>
  <c r="O149" i="16"/>
  <c r="Q149" i="16"/>
  <c r="V149" i="16"/>
  <c r="V140" i="16" s="1"/>
  <c r="G153" i="16"/>
  <c r="M153" i="16" s="1"/>
  <c r="I153" i="16"/>
  <c r="K153" i="16"/>
  <c r="O153" i="16"/>
  <c r="Q153" i="16"/>
  <c r="V153" i="16"/>
  <c r="G158" i="16"/>
  <c r="I158" i="16"/>
  <c r="K158" i="16"/>
  <c r="M158" i="16"/>
  <c r="O158" i="16"/>
  <c r="Q158" i="16"/>
  <c r="V158" i="16"/>
  <c r="G163" i="16"/>
  <c r="M163" i="16" s="1"/>
  <c r="I163" i="16"/>
  <c r="K163" i="16"/>
  <c r="O163" i="16"/>
  <c r="Q163" i="16"/>
  <c r="V163" i="16"/>
  <c r="G168" i="16"/>
  <c r="G140" i="16" s="1"/>
  <c r="I168" i="16"/>
  <c r="K168" i="16"/>
  <c r="O168" i="16"/>
  <c r="Q168" i="16"/>
  <c r="V168" i="16"/>
  <c r="G171" i="16"/>
  <c r="I171" i="16"/>
  <c r="K171" i="16"/>
  <c r="M171" i="16"/>
  <c r="O171" i="16"/>
  <c r="Q171" i="16"/>
  <c r="V171" i="16"/>
  <c r="G176" i="16"/>
  <c r="I176" i="16"/>
  <c r="K176" i="16"/>
  <c r="M176" i="16"/>
  <c r="O176" i="16"/>
  <c r="Q176" i="16"/>
  <c r="V176" i="16"/>
  <c r="G181" i="16"/>
  <c r="I181" i="16"/>
  <c r="K181" i="16"/>
  <c r="M181" i="16"/>
  <c r="O181" i="16"/>
  <c r="Q181" i="16"/>
  <c r="V181" i="16"/>
  <c r="G191" i="16"/>
  <c r="I191" i="16"/>
  <c r="K191" i="16"/>
  <c r="M191" i="16"/>
  <c r="O191" i="16"/>
  <c r="Q191" i="16"/>
  <c r="V191" i="16"/>
  <c r="G196" i="16"/>
  <c r="I196" i="16"/>
  <c r="K196" i="16"/>
  <c r="M196" i="16"/>
  <c r="O196" i="16"/>
  <c r="Q196" i="16"/>
  <c r="V196" i="16"/>
  <c r="G200" i="16"/>
  <c r="M200" i="16" s="1"/>
  <c r="I200" i="16"/>
  <c r="K200" i="16"/>
  <c r="O200" i="16"/>
  <c r="Q200" i="16"/>
  <c r="V200" i="16"/>
  <c r="G204" i="16"/>
  <c r="M204" i="16" s="1"/>
  <c r="I204" i="16"/>
  <c r="K204" i="16"/>
  <c r="O204" i="16"/>
  <c r="Q204" i="16"/>
  <c r="V204" i="16"/>
  <c r="G212" i="16"/>
  <c r="M212" i="16" s="1"/>
  <c r="I212" i="16"/>
  <c r="K212" i="16"/>
  <c r="O212" i="16"/>
  <c r="Q212" i="16"/>
  <c r="V212" i="16"/>
  <c r="G217" i="16"/>
  <c r="M217" i="16" s="1"/>
  <c r="I217" i="16"/>
  <c r="I140" i="16" s="1"/>
  <c r="K217" i="16"/>
  <c r="O217" i="16"/>
  <c r="Q217" i="16"/>
  <c r="V217" i="16"/>
  <c r="G222" i="16"/>
  <c r="I222" i="16"/>
  <c r="K222" i="16"/>
  <c r="M222" i="16"/>
  <c r="O222" i="16"/>
  <c r="Q222" i="16"/>
  <c r="V222" i="16"/>
  <c r="G228" i="16"/>
  <c r="I228" i="16"/>
  <c r="K228" i="16"/>
  <c r="M228" i="16"/>
  <c r="O228" i="16"/>
  <c r="Q228" i="16"/>
  <c r="V228" i="16"/>
  <c r="G235" i="16"/>
  <c r="I235" i="16"/>
  <c r="K235" i="16"/>
  <c r="M235" i="16"/>
  <c r="O235" i="16"/>
  <c r="Q235" i="16"/>
  <c r="V235" i="16"/>
  <c r="G239" i="16"/>
  <c r="M239" i="16" s="1"/>
  <c r="I239" i="16"/>
  <c r="K239" i="16"/>
  <c r="O239" i="16"/>
  <c r="Q239" i="16"/>
  <c r="V239" i="16"/>
  <c r="G246" i="16"/>
  <c r="O246" i="16"/>
  <c r="Q246" i="16"/>
  <c r="V246" i="16"/>
  <c r="G247" i="16"/>
  <c r="M247" i="16" s="1"/>
  <c r="M246" i="16" s="1"/>
  <c r="I247" i="16"/>
  <c r="I246" i="16" s="1"/>
  <c r="K247" i="16"/>
  <c r="K246" i="16" s="1"/>
  <c r="O247" i="16"/>
  <c r="Q247" i="16"/>
  <c r="V247" i="16"/>
  <c r="AE249" i="16"/>
  <c r="G50" i="15"/>
  <c r="BA21" i="15"/>
  <c r="G9" i="15"/>
  <c r="I9" i="15"/>
  <c r="I8" i="15" s="1"/>
  <c r="K9" i="15"/>
  <c r="K8" i="15" s="1"/>
  <c r="M9" i="15"/>
  <c r="O9" i="15"/>
  <c r="O8" i="15" s="1"/>
  <c r="Q9" i="15"/>
  <c r="Q8" i="15" s="1"/>
  <c r="V9" i="15"/>
  <c r="V8" i="15" s="1"/>
  <c r="G13" i="15"/>
  <c r="G8" i="15" s="1"/>
  <c r="I13" i="15"/>
  <c r="K13" i="15"/>
  <c r="O13" i="15"/>
  <c r="Q13" i="15"/>
  <c r="V13" i="15"/>
  <c r="G16" i="15"/>
  <c r="I16" i="15"/>
  <c r="K16" i="15"/>
  <c r="M16" i="15"/>
  <c r="O16" i="15"/>
  <c r="Q16" i="15"/>
  <c r="V16" i="15"/>
  <c r="G19" i="15"/>
  <c r="M19" i="15" s="1"/>
  <c r="I19" i="15"/>
  <c r="K19" i="15"/>
  <c r="O19" i="15"/>
  <c r="Q19" i="15"/>
  <c r="V19" i="15"/>
  <c r="G24" i="15"/>
  <c r="M24" i="15" s="1"/>
  <c r="I24" i="15"/>
  <c r="K24" i="15"/>
  <c r="O24" i="15"/>
  <c r="Q24" i="15"/>
  <c r="V24" i="15"/>
  <c r="G27" i="15"/>
  <c r="I27" i="15"/>
  <c r="K27" i="15"/>
  <c r="M27" i="15"/>
  <c r="O27" i="15"/>
  <c r="V27" i="15"/>
  <c r="G28" i="15"/>
  <c r="I28" i="15"/>
  <c r="K28" i="15"/>
  <c r="M28" i="15"/>
  <c r="O28" i="15"/>
  <c r="Q28" i="15"/>
  <c r="Q27" i="15" s="1"/>
  <c r="V28" i="15"/>
  <c r="G33" i="15"/>
  <c r="K33" i="15"/>
  <c r="O33" i="15"/>
  <c r="Q33" i="15"/>
  <c r="G34" i="15"/>
  <c r="I34" i="15"/>
  <c r="I33" i="15" s="1"/>
  <c r="K34" i="15"/>
  <c r="M34" i="15"/>
  <c r="O34" i="15"/>
  <c r="Q34" i="15"/>
  <c r="V34" i="15"/>
  <c r="G37" i="15"/>
  <c r="I37" i="15"/>
  <c r="K37" i="15"/>
  <c r="M37" i="15"/>
  <c r="M33" i="15" s="1"/>
  <c r="O37" i="15"/>
  <c r="Q37" i="15"/>
  <c r="V37" i="15"/>
  <c r="V33" i="15" s="1"/>
  <c r="G43" i="15"/>
  <c r="M43" i="15" s="1"/>
  <c r="I43" i="15"/>
  <c r="K43" i="15"/>
  <c r="O43" i="15"/>
  <c r="Q43" i="15"/>
  <c r="V43" i="15"/>
  <c r="AE50" i="15"/>
  <c r="G370" i="14"/>
  <c r="BA320" i="14"/>
  <c r="BA215" i="14"/>
  <c r="BA80" i="14"/>
  <c r="BA49" i="14"/>
  <c r="BA34" i="14"/>
  <c r="BA14" i="14"/>
  <c r="G9" i="14"/>
  <c r="M9" i="14" s="1"/>
  <c r="I9" i="14"/>
  <c r="I8" i="14" s="1"/>
  <c r="K9" i="14"/>
  <c r="K8" i="14" s="1"/>
  <c r="O9" i="14"/>
  <c r="Q9" i="14"/>
  <c r="V9" i="14"/>
  <c r="G13" i="14"/>
  <c r="M13" i="14" s="1"/>
  <c r="I13" i="14"/>
  <c r="K13" i="14"/>
  <c r="O13" i="14"/>
  <c r="O8" i="14" s="1"/>
  <c r="Q13" i="14"/>
  <c r="V13" i="14"/>
  <c r="G18" i="14"/>
  <c r="I18" i="14"/>
  <c r="K18" i="14"/>
  <c r="M18" i="14"/>
  <c r="O18" i="14"/>
  <c r="Q18" i="14"/>
  <c r="V18" i="14"/>
  <c r="G25" i="14"/>
  <c r="I25" i="14"/>
  <c r="K25" i="14"/>
  <c r="M25" i="14"/>
  <c r="O25" i="14"/>
  <c r="Q25" i="14"/>
  <c r="V25" i="14"/>
  <c r="G32" i="14"/>
  <c r="I32" i="14"/>
  <c r="K32" i="14"/>
  <c r="M32" i="14"/>
  <c r="O32" i="14"/>
  <c r="Q32" i="14"/>
  <c r="Q8" i="14" s="1"/>
  <c r="V32" i="14"/>
  <c r="V8" i="14" s="1"/>
  <c r="G40" i="14"/>
  <c r="I40" i="14"/>
  <c r="K40" i="14"/>
  <c r="M40" i="14"/>
  <c r="O40" i="14"/>
  <c r="Q40" i="14"/>
  <c r="V40" i="14"/>
  <c r="G44" i="14"/>
  <c r="I44" i="14"/>
  <c r="K44" i="14"/>
  <c r="M44" i="14"/>
  <c r="O44" i="14"/>
  <c r="Q44" i="14"/>
  <c r="V44" i="14"/>
  <c r="G47" i="14"/>
  <c r="M47" i="14" s="1"/>
  <c r="I47" i="14"/>
  <c r="K47" i="14"/>
  <c r="O47" i="14"/>
  <c r="Q47" i="14"/>
  <c r="V47" i="14"/>
  <c r="G55" i="14"/>
  <c r="M55" i="14" s="1"/>
  <c r="I55" i="14"/>
  <c r="K55" i="14"/>
  <c r="O55" i="14"/>
  <c r="Q55" i="14"/>
  <c r="V55" i="14"/>
  <c r="G60" i="14"/>
  <c r="I60" i="14"/>
  <c r="K60" i="14"/>
  <c r="M60" i="14"/>
  <c r="O60" i="14"/>
  <c r="Q60" i="14"/>
  <c r="V60" i="14"/>
  <c r="G64" i="14"/>
  <c r="I64" i="14"/>
  <c r="K64" i="14"/>
  <c r="M64" i="14"/>
  <c r="O64" i="14"/>
  <c r="Q64" i="14"/>
  <c r="V64" i="14"/>
  <c r="G71" i="14"/>
  <c r="I71" i="14"/>
  <c r="K71" i="14"/>
  <c r="M71" i="14"/>
  <c r="O71" i="14"/>
  <c r="Q71" i="14"/>
  <c r="V71" i="14"/>
  <c r="G75" i="14"/>
  <c r="I75" i="14"/>
  <c r="K75" i="14"/>
  <c r="M75" i="14"/>
  <c r="O75" i="14"/>
  <c r="Q75" i="14"/>
  <c r="V75" i="14"/>
  <c r="G79" i="14"/>
  <c r="M79" i="14" s="1"/>
  <c r="I79" i="14"/>
  <c r="K79" i="14"/>
  <c r="O79" i="14"/>
  <c r="Q79" i="14"/>
  <c r="V79" i="14"/>
  <c r="G82" i="14"/>
  <c r="M82" i="14" s="1"/>
  <c r="I82" i="14"/>
  <c r="K82" i="14"/>
  <c r="O82" i="14"/>
  <c r="Q82" i="14"/>
  <c r="V82" i="14"/>
  <c r="G86" i="14"/>
  <c r="M86" i="14" s="1"/>
  <c r="I86" i="14"/>
  <c r="K86" i="14"/>
  <c r="O86" i="14"/>
  <c r="Q86" i="14"/>
  <c r="V86" i="14"/>
  <c r="G89" i="14"/>
  <c r="M89" i="14" s="1"/>
  <c r="I89" i="14"/>
  <c r="K89" i="14"/>
  <c r="O89" i="14"/>
  <c r="Q89" i="14"/>
  <c r="V89" i="14"/>
  <c r="G92" i="14"/>
  <c r="M92" i="14" s="1"/>
  <c r="I92" i="14"/>
  <c r="K92" i="14"/>
  <c r="O92" i="14"/>
  <c r="Q92" i="14"/>
  <c r="V92" i="14"/>
  <c r="G100" i="14"/>
  <c r="I100" i="14"/>
  <c r="K100" i="14"/>
  <c r="M100" i="14"/>
  <c r="O100" i="14"/>
  <c r="Q100" i="14"/>
  <c r="V100" i="14"/>
  <c r="G105" i="14"/>
  <c r="I105" i="14"/>
  <c r="K105" i="14"/>
  <c r="M105" i="14"/>
  <c r="O105" i="14"/>
  <c r="Q105" i="14"/>
  <c r="V105" i="14"/>
  <c r="G108" i="14"/>
  <c r="I108" i="14"/>
  <c r="K108" i="14"/>
  <c r="M108" i="14"/>
  <c r="O108" i="14"/>
  <c r="Q108" i="14"/>
  <c r="V108" i="14"/>
  <c r="G111" i="14"/>
  <c r="I111" i="14"/>
  <c r="K111" i="14"/>
  <c r="M111" i="14"/>
  <c r="O111" i="14"/>
  <c r="Q111" i="14"/>
  <c r="V111" i="14"/>
  <c r="G114" i="14"/>
  <c r="I114" i="14"/>
  <c r="K114" i="14"/>
  <c r="M114" i="14"/>
  <c r="O114" i="14"/>
  <c r="Q114" i="14"/>
  <c r="V114" i="14"/>
  <c r="G117" i="14"/>
  <c r="M117" i="14" s="1"/>
  <c r="I117" i="14"/>
  <c r="K117" i="14"/>
  <c r="O117" i="14"/>
  <c r="Q117" i="14"/>
  <c r="V117" i="14"/>
  <c r="G124" i="14"/>
  <c r="M124" i="14" s="1"/>
  <c r="I124" i="14"/>
  <c r="K124" i="14"/>
  <c r="O124" i="14"/>
  <c r="Q124" i="14"/>
  <c r="V124" i="14"/>
  <c r="G131" i="14"/>
  <c r="I131" i="14"/>
  <c r="K131" i="14"/>
  <c r="M131" i="14"/>
  <c r="O131" i="14"/>
  <c r="Q131" i="14"/>
  <c r="V131" i="14"/>
  <c r="G132" i="14"/>
  <c r="I132" i="14"/>
  <c r="K132" i="14"/>
  <c r="M132" i="14"/>
  <c r="O132" i="14"/>
  <c r="Q132" i="14"/>
  <c r="V132" i="14"/>
  <c r="G133" i="14"/>
  <c r="I133" i="14"/>
  <c r="K133" i="14"/>
  <c r="M133" i="14"/>
  <c r="O133" i="14"/>
  <c r="Q133" i="14"/>
  <c r="V133" i="14"/>
  <c r="G137" i="14"/>
  <c r="I137" i="14"/>
  <c r="K137" i="14"/>
  <c r="M137" i="14"/>
  <c r="O137" i="14"/>
  <c r="Q137" i="14"/>
  <c r="V137" i="14"/>
  <c r="G146" i="14"/>
  <c r="M146" i="14" s="1"/>
  <c r="I146" i="14"/>
  <c r="K146" i="14"/>
  <c r="O146" i="14"/>
  <c r="Q146" i="14"/>
  <c r="V146" i="14"/>
  <c r="G151" i="14"/>
  <c r="M151" i="14" s="1"/>
  <c r="I151" i="14"/>
  <c r="K151" i="14"/>
  <c r="O151" i="14"/>
  <c r="Q151" i="14"/>
  <c r="V151" i="14"/>
  <c r="G153" i="14"/>
  <c r="M153" i="14" s="1"/>
  <c r="I153" i="14"/>
  <c r="K153" i="14"/>
  <c r="O153" i="14"/>
  <c r="Q153" i="14"/>
  <c r="V153" i="14"/>
  <c r="G156" i="14"/>
  <c r="M156" i="14" s="1"/>
  <c r="I156" i="14"/>
  <c r="K156" i="14"/>
  <c r="O156" i="14"/>
  <c r="Q156" i="14"/>
  <c r="V156" i="14"/>
  <c r="G159" i="14"/>
  <c r="M159" i="14" s="1"/>
  <c r="I159" i="14"/>
  <c r="K159" i="14"/>
  <c r="O159" i="14"/>
  <c r="Q159" i="14"/>
  <c r="V159" i="14"/>
  <c r="G162" i="14"/>
  <c r="I162" i="14"/>
  <c r="K162" i="14"/>
  <c r="M162" i="14"/>
  <c r="O162" i="14"/>
  <c r="Q162" i="14"/>
  <c r="V162" i="14"/>
  <c r="G164" i="14"/>
  <c r="I164" i="14"/>
  <c r="K164" i="14"/>
  <c r="M164" i="14"/>
  <c r="O164" i="14"/>
  <c r="Q164" i="14"/>
  <c r="V164" i="14"/>
  <c r="G166" i="14"/>
  <c r="I166" i="14"/>
  <c r="K166" i="14"/>
  <c r="M166" i="14"/>
  <c r="O166" i="14"/>
  <c r="Q166" i="14"/>
  <c r="V166" i="14"/>
  <c r="G168" i="14"/>
  <c r="I168" i="14"/>
  <c r="K168" i="14"/>
  <c r="M168" i="14"/>
  <c r="O168" i="14"/>
  <c r="Q168" i="14"/>
  <c r="V168" i="14"/>
  <c r="G172" i="14"/>
  <c r="I172" i="14"/>
  <c r="K172" i="14"/>
  <c r="M172" i="14"/>
  <c r="O172" i="14"/>
  <c r="Q172" i="14"/>
  <c r="V172" i="14"/>
  <c r="G176" i="14"/>
  <c r="M176" i="14" s="1"/>
  <c r="I176" i="14"/>
  <c r="K176" i="14"/>
  <c r="O176" i="14"/>
  <c r="Q176" i="14"/>
  <c r="V176" i="14"/>
  <c r="G184" i="14"/>
  <c r="I184" i="14"/>
  <c r="K184" i="14"/>
  <c r="M184" i="14"/>
  <c r="O184" i="14"/>
  <c r="Q184" i="14"/>
  <c r="V184" i="14"/>
  <c r="G193" i="14"/>
  <c r="I193" i="14"/>
  <c r="K193" i="14"/>
  <c r="M193" i="14"/>
  <c r="O193" i="14"/>
  <c r="Q193" i="14"/>
  <c r="V193" i="14"/>
  <c r="G199" i="14"/>
  <c r="I199" i="14"/>
  <c r="K199" i="14"/>
  <c r="M199" i="14"/>
  <c r="O199" i="14"/>
  <c r="Q199" i="14"/>
  <c r="V199" i="14"/>
  <c r="G205" i="14"/>
  <c r="I205" i="14"/>
  <c r="K205" i="14"/>
  <c r="M205" i="14"/>
  <c r="O205" i="14"/>
  <c r="Q205" i="14"/>
  <c r="V205" i="14"/>
  <c r="G212" i="14"/>
  <c r="G211" i="14" s="1"/>
  <c r="I212" i="14"/>
  <c r="I211" i="14" s="1"/>
  <c r="K212" i="14"/>
  <c r="O212" i="14"/>
  <c r="O211" i="14" s="1"/>
  <c r="Q212" i="14"/>
  <c r="Q211" i="14" s="1"/>
  <c r="V212" i="14"/>
  <c r="V211" i="14" s="1"/>
  <c r="G220" i="14"/>
  <c r="M220" i="14" s="1"/>
  <c r="I220" i="14"/>
  <c r="K220" i="14"/>
  <c r="O220" i="14"/>
  <c r="Q220" i="14"/>
  <c r="V220" i="14"/>
  <c r="G226" i="14"/>
  <c r="M226" i="14" s="1"/>
  <c r="I226" i="14"/>
  <c r="K226" i="14"/>
  <c r="K211" i="14" s="1"/>
  <c r="O226" i="14"/>
  <c r="Q226" i="14"/>
  <c r="V226" i="14"/>
  <c r="G233" i="14"/>
  <c r="M233" i="14" s="1"/>
  <c r="I233" i="14"/>
  <c r="K233" i="14"/>
  <c r="O233" i="14"/>
  <c r="Q233" i="14"/>
  <c r="V233" i="14"/>
  <c r="G240" i="14"/>
  <c r="M240" i="14" s="1"/>
  <c r="I240" i="14"/>
  <c r="K240" i="14"/>
  <c r="O240" i="14"/>
  <c r="Q240" i="14"/>
  <c r="V240" i="14"/>
  <c r="G246" i="14"/>
  <c r="I246" i="14"/>
  <c r="K246" i="14"/>
  <c r="M246" i="14"/>
  <c r="O246" i="14"/>
  <c r="Q246" i="14"/>
  <c r="V246" i="14"/>
  <c r="G252" i="14"/>
  <c r="I252" i="14"/>
  <c r="K252" i="14"/>
  <c r="M252" i="14"/>
  <c r="O252" i="14"/>
  <c r="Q252" i="14"/>
  <c r="V252" i="14"/>
  <c r="G258" i="14"/>
  <c r="I258" i="14"/>
  <c r="K258" i="14"/>
  <c r="M258" i="14"/>
  <c r="O258" i="14"/>
  <c r="Q258" i="14"/>
  <c r="V258" i="14"/>
  <c r="G264" i="14"/>
  <c r="I264" i="14"/>
  <c r="K264" i="14"/>
  <c r="M264" i="14"/>
  <c r="O264" i="14"/>
  <c r="Q264" i="14"/>
  <c r="V264" i="14"/>
  <c r="G270" i="14"/>
  <c r="I270" i="14"/>
  <c r="K270" i="14"/>
  <c r="M270" i="14"/>
  <c r="O270" i="14"/>
  <c r="Q270" i="14"/>
  <c r="V270" i="14"/>
  <c r="G276" i="14"/>
  <c r="M276" i="14" s="1"/>
  <c r="I276" i="14"/>
  <c r="K276" i="14"/>
  <c r="O276" i="14"/>
  <c r="Q276" i="14"/>
  <c r="V276" i="14"/>
  <c r="G282" i="14"/>
  <c r="G283" i="14"/>
  <c r="I283" i="14"/>
  <c r="I282" i="14" s="1"/>
  <c r="K283" i="14"/>
  <c r="K282" i="14" s="1"/>
  <c r="M283" i="14"/>
  <c r="O283" i="14"/>
  <c r="Q283" i="14"/>
  <c r="V283" i="14"/>
  <c r="G285" i="14"/>
  <c r="I285" i="14"/>
  <c r="K285" i="14"/>
  <c r="M285" i="14"/>
  <c r="O285" i="14"/>
  <c r="Q285" i="14"/>
  <c r="Q282" i="14" s="1"/>
  <c r="V285" i="14"/>
  <c r="G288" i="14"/>
  <c r="I288" i="14"/>
  <c r="K288" i="14"/>
  <c r="M288" i="14"/>
  <c r="O288" i="14"/>
  <c r="O282" i="14" s="1"/>
  <c r="Q288" i="14"/>
  <c r="V288" i="14"/>
  <c r="G292" i="14"/>
  <c r="I292" i="14"/>
  <c r="K292" i="14"/>
  <c r="M292" i="14"/>
  <c r="O292" i="14"/>
  <c r="Q292" i="14"/>
  <c r="V292" i="14"/>
  <c r="G295" i="14"/>
  <c r="I295" i="14"/>
  <c r="K295" i="14"/>
  <c r="M295" i="14"/>
  <c r="O295" i="14"/>
  <c r="Q295" i="14"/>
  <c r="V295" i="14"/>
  <c r="V282" i="14" s="1"/>
  <c r="G298" i="14"/>
  <c r="M298" i="14" s="1"/>
  <c r="I298" i="14"/>
  <c r="K298" i="14"/>
  <c r="O298" i="14"/>
  <c r="Q298" i="14"/>
  <c r="V298" i="14"/>
  <c r="G300" i="14"/>
  <c r="M300" i="14" s="1"/>
  <c r="I300" i="14"/>
  <c r="K300" i="14"/>
  <c r="O300" i="14"/>
  <c r="Q300" i="14"/>
  <c r="V300" i="14"/>
  <c r="G303" i="14"/>
  <c r="M303" i="14" s="1"/>
  <c r="I303" i="14"/>
  <c r="K303" i="14"/>
  <c r="O303" i="14"/>
  <c r="Q303" i="14"/>
  <c r="V303" i="14"/>
  <c r="G306" i="14"/>
  <c r="M306" i="14" s="1"/>
  <c r="I306" i="14"/>
  <c r="K306" i="14"/>
  <c r="O306" i="14"/>
  <c r="Q306" i="14"/>
  <c r="V306" i="14"/>
  <c r="G308" i="14"/>
  <c r="K308" i="14"/>
  <c r="O308" i="14"/>
  <c r="G309" i="14"/>
  <c r="I309" i="14"/>
  <c r="K309" i="14"/>
  <c r="M309" i="14"/>
  <c r="O309" i="14"/>
  <c r="Q309" i="14"/>
  <c r="Q308" i="14" s="1"/>
  <c r="V309" i="14"/>
  <c r="V308" i="14" s="1"/>
  <c r="G313" i="14"/>
  <c r="I313" i="14"/>
  <c r="K313" i="14"/>
  <c r="M313" i="14"/>
  <c r="O313" i="14"/>
  <c r="Q313" i="14"/>
  <c r="V313" i="14"/>
  <c r="G317" i="14"/>
  <c r="I317" i="14"/>
  <c r="K317" i="14"/>
  <c r="M317" i="14"/>
  <c r="O317" i="14"/>
  <c r="Q317" i="14"/>
  <c r="V317" i="14"/>
  <c r="G319" i="14"/>
  <c r="I319" i="14"/>
  <c r="K319" i="14"/>
  <c r="M319" i="14"/>
  <c r="O319" i="14"/>
  <c r="Q319" i="14"/>
  <c r="V319" i="14"/>
  <c r="G321" i="14"/>
  <c r="M321" i="14" s="1"/>
  <c r="I321" i="14"/>
  <c r="I308" i="14" s="1"/>
  <c r="K321" i="14"/>
  <c r="O321" i="14"/>
  <c r="Q321" i="14"/>
  <c r="V321" i="14"/>
  <c r="G329" i="14"/>
  <c r="M329" i="14" s="1"/>
  <c r="I329" i="14"/>
  <c r="K329" i="14"/>
  <c r="O329" i="14"/>
  <c r="Q329" i="14"/>
  <c r="V329" i="14"/>
  <c r="G348" i="14"/>
  <c r="I348" i="14"/>
  <c r="K348" i="14"/>
  <c r="M348" i="14"/>
  <c r="O348" i="14"/>
  <c r="Q348" i="14"/>
  <c r="V348" i="14"/>
  <c r="G367" i="14"/>
  <c r="I367" i="14"/>
  <c r="K367" i="14"/>
  <c r="G368" i="14"/>
  <c r="I368" i="14"/>
  <c r="K368" i="14"/>
  <c r="M368" i="14"/>
  <c r="M367" i="14" s="1"/>
  <c r="O368" i="14"/>
  <c r="O367" i="14" s="1"/>
  <c r="Q368" i="14"/>
  <c r="Q367" i="14" s="1"/>
  <c r="V368" i="14"/>
  <c r="V367" i="14" s="1"/>
  <c r="AE370" i="14"/>
  <c r="G50" i="13"/>
  <c r="BA48" i="13"/>
  <c r="BA41" i="13"/>
  <c r="BA40" i="13"/>
  <c r="BA30" i="13"/>
  <c r="BA28" i="13"/>
  <c r="BA26" i="13"/>
  <c r="BA24" i="13"/>
  <c r="BA18" i="13"/>
  <c r="BA16" i="13"/>
  <c r="BA14" i="13"/>
  <c r="BA12" i="13"/>
  <c r="BA10" i="13"/>
  <c r="G8" i="13"/>
  <c r="I8" i="13"/>
  <c r="K8" i="13"/>
  <c r="G9" i="13"/>
  <c r="M9" i="13" s="1"/>
  <c r="M8" i="13" s="1"/>
  <c r="I9" i="13"/>
  <c r="K9" i="13"/>
  <c r="O9" i="13"/>
  <c r="O8" i="13" s="1"/>
  <c r="Q9" i="13"/>
  <c r="Q8" i="13" s="1"/>
  <c r="V9" i="13"/>
  <c r="V8" i="13" s="1"/>
  <c r="G11" i="13"/>
  <c r="I11" i="13"/>
  <c r="K11" i="13"/>
  <c r="M11" i="13"/>
  <c r="O11" i="13"/>
  <c r="Q11" i="13"/>
  <c r="V11" i="13"/>
  <c r="G13" i="13"/>
  <c r="M13" i="13" s="1"/>
  <c r="I13" i="13"/>
  <c r="K13" i="13"/>
  <c r="O13" i="13"/>
  <c r="Q13" i="13"/>
  <c r="V13" i="13"/>
  <c r="G15" i="13"/>
  <c r="I15" i="13"/>
  <c r="K15" i="13"/>
  <c r="M15" i="13"/>
  <c r="O15" i="13"/>
  <c r="Q15" i="13"/>
  <c r="V15" i="13"/>
  <c r="G17" i="13"/>
  <c r="M17" i="13" s="1"/>
  <c r="I17" i="13"/>
  <c r="K17" i="13"/>
  <c r="O17" i="13"/>
  <c r="Q17" i="13"/>
  <c r="V17" i="13"/>
  <c r="G21" i="13"/>
  <c r="G22" i="13"/>
  <c r="M22" i="13" s="1"/>
  <c r="I22" i="13"/>
  <c r="I21" i="13" s="1"/>
  <c r="K22" i="13"/>
  <c r="K21" i="13" s="1"/>
  <c r="O22" i="13"/>
  <c r="Q22" i="13"/>
  <c r="V22" i="13"/>
  <c r="G25" i="13"/>
  <c r="I25" i="13"/>
  <c r="K25" i="13"/>
  <c r="M25" i="13"/>
  <c r="O25" i="13"/>
  <c r="Q25" i="13"/>
  <c r="V25" i="13"/>
  <c r="G27" i="13"/>
  <c r="I27" i="13"/>
  <c r="K27" i="13"/>
  <c r="M27" i="13"/>
  <c r="O27" i="13"/>
  <c r="O21" i="13" s="1"/>
  <c r="Q27" i="13"/>
  <c r="Q21" i="13" s="1"/>
  <c r="V27" i="13"/>
  <c r="G29" i="13"/>
  <c r="M29" i="13" s="1"/>
  <c r="I29" i="13"/>
  <c r="K29" i="13"/>
  <c r="O29" i="13"/>
  <c r="Q29" i="13"/>
  <c r="V29" i="13"/>
  <c r="G32" i="13"/>
  <c r="I32" i="13"/>
  <c r="K32" i="13"/>
  <c r="M32" i="13"/>
  <c r="O32" i="13"/>
  <c r="Q32" i="13"/>
  <c r="V32" i="13"/>
  <c r="V21" i="13" s="1"/>
  <c r="G39" i="13"/>
  <c r="M39" i="13" s="1"/>
  <c r="I39" i="13"/>
  <c r="K39" i="13"/>
  <c r="O39" i="13"/>
  <c r="Q39" i="13"/>
  <c r="V39" i="13"/>
  <c r="G42" i="13"/>
  <c r="I42" i="13"/>
  <c r="K42" i="13"/>
  <c r="M42" i="13"/>
  <c r="O42" i="13"/>
  <c r="Q42" i="13"/>
  <c r="V42" i="13"/>
  <c r="G46" i="13"/>
  <c r="M46" i="13" s="1"/>
  <c r="I46" i="13"/>
  <c r="K46" i="13"/>
  <c r="O46" i="13"/>
  <c r="Q46" i="13"/>
  <c r="V46" i="13"/>
  <c r="AE50" i="13"/>
  <c r="G21" i="12"/>
  <c r="BA18" i="12"/>
  <c r="BA14" i="12"/>
  <c r="BA13" i="12"/>
  <c r="V8" i="12"/>
  <c r="G9" i="12"/>
  <c r="AF21" i="12" s="1"/>
  <c r="I9" i="12"/>
  <c r="I8" i="12" s="1"/>
  <c r="K9" i="12"/>
  <c r="K8" i="12" s="1"/>
  <c r="O9" i="12"/>
  <c r="O8" i="12" s="1"/>
  <c r="Q9" i="12"/>
  <c r="Q8" i="12" s="1"/>
  <c r="V9" i="12"/>
  <c r="K16" i="12"/>
  <c r="G17" i="12"/>
  <c r="G16" i="12" s="1"/>
  <c r="I17" i="12"/>
  <c r="I16" i="12" s="1"/>
  <c r="K17" i="12"/>
  <c r="O17" i="12"/>
  <c r="O16" i="12" s="1"/>
  <c r="Q17" i="12"/>
  <c r="Q16" i="12" s="1"/>
  <c r="V17" i="12"/>
  <c r="V16" i="12" s="1"/>
  <c r="AE21" i="12"/>
  <c r="I20" i="1"/>
  <c r="I19" i="1"/>
  <c r="I18" i="1"/>
  <c r="I17" i="1"/>
  <c r="I16" i="1"/>
  <c r="I106" i="1"/>
  <c r="J101" i="1" s="1"/>
  <c r="AZ81" i="1"/>
  <c r="F60" i="1"/>
  <c r="G60" i="1"/>
  <c r="G25" i="1" s="1"/>
  <c r="A25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I60" i="1" s="1"/>
  <c r="J28" i="1"/>
  <c r="J26" i="1"/>
  <c r="G38" i="1"/>
  <c r="F38" i="1"/>
  <c r="J23" i="1"/>
  <c r="J24" i="1"/>
  <c r="J25" i="1"/>
  <c r="J27" i="1"/>
  <c r="E24" i="1"/>
  <c r="E26" i="1"/>
  <c r="J104" i="1" l="1"/>
  <c r="J103" i="1"/>
  <c r="J94" i="1"/>
  <c r="J95" i="1"/>
  <c r="J102" i="1"/>
  <c r="J96" i="1"/>
  <c r="J89" i="1"/>
  <c r="J105" i="1"/>
  <c r="J97" i="1"/>
  <c r="J90" i="1"/>
  <c r="J91" i="1"/>
  <c r="J100" i="1"/>
  <c r="J98" i="1"/>
  <c r="J99" i="1"/>
  <c r="J92" i="1"/>
  <c r="J93" i="1"/>
  <c r="G26" i="1"/>
  <c r="A26" i="1"/>
  <c r="G28" i="1"/>
  <c r="G23" i="1"/>
  <c r="M8" i="23"/>
  <c r="G93" i="23"/>
  <c r="M72" i="23"/>
  <c r="M67" i="23" s="1"/>
  <c r="G67" i="23"/>
  <c r="M311" i="22"/>
  <c r="M8" i="22"/>
  <c r="M656" i="22"/>
  <c r="M655" i="22" s="1"/>
  <c r="G311" i="22"/>
  <c r="M8" i="21"/>
  <c r="G67" i="21"/>
  <c r="M90" i="21"/>
  <c r="M89" i="21" s="1"/>
  <c r="M49" i="21"/>
  <c r="M48" i="21" s="1"/>
  <c r="M68" i="21"/>
  <c r="M67" i="21" s="1"/>
  <c r="M93" i="21"/>
  <c r="M91" i="21" s="1"/>
  <c r="G31" i="20"/>
  <c r="M8" i="19"/>
  <c r="M32" i="19"/>
  <c r="M31" i="19" s="1"/>
  <c r="G58" i="19"/>
  <c r="M135" i="18"/>
  <c r="M109" i="18"/>
  <c r="M8" i="18"/>
  <c r="G132" i="18"/>
  <c r="G66" i="18"/>
  <c r="AF149" i="18"/>
  <c r="G8" i="18"/>
  <c r="M8" i="17"/>
  <c r="AF55" i="17"/>
  <c r="M168" i="16"/>
  <c r="M140" i="16" s="1"/>
  <c r="M91" i="16"/>
  <c r="M8" i="16" s="1"/>
  <c r="AF50" i="15"/>
  <c r="M13" i="15"/>
  <c r="M8" i="15" s="1"/>
  <c r="M8" i="14"/>
  <c r="M282" i="14"/>
  <c r="M308" i="14"/>
  <c r="M212" i="14"/>
  <c r="M211" i="14" s="1"/>
  <c r="G8" i="14"/>
  <c r="AF370" i="14"/>
  <c r="M21" i="13"/>
  <c r="AF50" i="13"/>
  <c r="M9" i="12"/>
  <c r="M8" i="12" s="1"/>
  <c r="M17" i="12"/>
  <c r="M16" i="12" s="1"/>
  <c r="G8" i="12"/>
  <c r="I21" i="1"/>
  <c r="J50" i="1"/>
  <c r="J39" i="1"/>
  <c r="J60" i="1" s="1"/>
  <c r="J44" i="1"/>
  <c r="J49" i="1"/>
  <c r="J55" i="1"/>
  <c r="J54" i="1"/>
  <c r="J59" i="1"/>
  <c r="J43" i="1"/>
  <c r="J51" i="1"/>
  <c r="J48" i="1"/>
  <c r="J42" i="1"/>
  <c r="J56" i="1"/>
  <c r="J53" i="1"/>
  <c r="J40" i="1"/>
  <c r="J58" i="1"/>
  <c r="J57" i="1"/>
  <c r="J47" i="1"/>
  <c r="J52" i="1"/>
  <c r="J41" i="1"/>
  <c r="J45" i="1"/>
  <c r="J46" i="1"/>
  <c r="H60" i="1"/>
  <c r="J106" i="1" l="1"/>
  <c r="A23" i="1"/>
  <c r="G24" i="1" l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Lubomír Konvičný</author>
  </authors>
  <commentList>
    <comment ref="S6" authorId="0" shapeId="0" xr:uid="{04380A65-EBFC-415E-9C1B-F744406C162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2D27AF0-8FB4-49C4-A5D6-5EA0C4A4094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Lubomír Konvičný</author>
  </authors>
  <commentList>
    <comment ref="S6" authorId="0" shapeId="0" xr:uid="{890BE1DD-E61E-404D-B877-7D451F8662D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7C47AD4-5601-4404-8714-43BAB2B8E22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Lubomír Konvičný</author>
  </authors>
  <commentList>
    <comment ref="S6" authorId="0" shapeId="0" xr:uid="{43BC770B-F98F-416E-87E6-DE479E932E3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D5E610F-7D29-438E-9F8B-5066ECBCDF2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Lubomír Konvičný</author>
  </authors>
  <commentList>
    <comment ref="S6" authorId="0" shapeId="0" xr:uid="{2895AF29-B4F2-4594-88A5-D948A1A29C7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5A06F9E-B2E6-40B2-AEA1-4D4E72A4B78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Lubomír Konvičný</author>
  </authors>
  <commentList>
    <comment ref="S6" authorId="0" shapeId="0" xr:uid="{0235C2B5-A6AA-4B8F-84FB-CF7671F3793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1BCB9E9-B97B-48C7-990C-1066E404833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Lubomír Konvičný</author>
  </authors>
  <commentList>
    <comment ref="S6" authorId="0" shapeId="0" xr:uid="{A1BBBC1D-6B66-4E30-85C8-7D54846FF34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06D585E-7163-4D11-96EE-A50FDF50984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Lubomír Konvičný</author>
  </authors>
  <commentList>
    <comment ref="S6" authorId="0" shapeId="0" xr:uid="{9C3DA195-20F1-4E2D-8209-8F4A05B4412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60123C7-EE0E-47DB-84EF-CDD34D07344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Lubomír Konvičný</author>
  </authors>
  <commentList>
    <comment ref="S6" authorId="0" shapeId="0" xr:uid="{A23C26EE-CCA2-495B-B81C-5A7208393A6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D2FA96B-C943-4D7A-9355-2B9C23BD0E2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Lubomír Konvičný</author>
  </authors>
  <commentList>
    <comment ref="S6" authorId="0" shapeId="0" xr:uid="{AED961FA-BFE0-42F6-918D-4091338ED6C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0830C4C-9119-4139-97C9-C881F328E41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Lubomír Konvičný</author>
  </authors>
  <commentList>
    <comment ref="S6" authorId="0" shapeId="0" xr:uid="{9AEA7FA0-F934-4551-BFBE-374CF43AF07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C31A8C7-901E-4F78-81A3-C2413FF6639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Lubomír Konvičný</author>
  </authors>
  <commentList>
    <comment ref="S6" authorId="0" shapeId="0" xr:uid="{C6687269-3C46-4CBB-AB7F-B5AFE241DFB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62CEAC3-02C8-4F17-B139-DA15664631B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Lubomír Konvičný</author>
  </authors>
  <commentList>
    <comment ref="S6" authorId="0" shapeId="0" xr:uid="{2EF76B2C-5B62-48CD-82A4-38138FCF0B1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6C4F04A-B28D-4F65-8D56-3E21AAD3C9F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<sst xmlns="http://schemas.openxmlformats.org/spreadsheetml/2006/main" count="6791" uniqueCount="1812">
  <si>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</si>
  <si>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</si>
  <si>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</si>
  <si>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</si>
  <si>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</si>
  <si>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</si>
  <si>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</si>
  <si>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</si>
  <si>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</si>
  <si>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</si>
  <si>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</si>
  <si>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</si>
  <si>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</si>
  <si>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</si>
  <si>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</si>
  <si>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</si>
  <si>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</si>
  <si>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</si>
  <si>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</si>
  <si>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</si>
  <si>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</si>
  <si>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</si>
  <si>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</si>
  <si>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</si>
  <si>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</si>
  <si>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</si>
  <si>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</si>
  <si>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</si>
  <si>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</si>
  <si>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</si>
  <si>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</si>
  <si>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</si>
  <si>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</si>
  <si>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</si>
  <si>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</si>
  <si>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</si>
  <si>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</si>
  <si>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</si>
  <si>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</si>
  <si>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</si>
  <si>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</si>
  <si>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</si>
  <si>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</si>
  <si>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1608</t>
  </si>
  <si>
    <t>Chodník Edrovice - Janovice, k.ú. Rýmařov</t>
  </si>
  <si>
    <t>Stavba</t>
  </si>
  <si>
    <t>000</t>
  </si>
  <si>
    <t>Vedlejší a ostatní náklady</t>
  </si>
  <si>
    <t>001-1</t>
  </si>
  <si>
    <t>DLE CENÍKU - DOPROVODNÉ OSTATNÍ</t>
  </si>
  <si>
    <t>001-2</t>
  </si>
  <si>
    <t>DLE CENÍKU - NEUZNATELNÉ</t>
  </si>
  <si>
    <t>001</t>
  </si>
  <si>
    <t>Zemní práce, příprava staveniště</t>
  </si>
  <si>
    <t>Zemní práce, příprava staveniště - RTS II/2022 - HLAVNÍ ČÁST</t>
  </si>
  <si>
    <t>Zemní práce, příprava staveniště - RTS II/2022 - DOPROVODNÉ VYBRANÉ</t>
  </si>
  <si>
    <t>002</t>
  </si>
  <si>
    <t>SO101 - zpevněné plochy</t>
  </si>
  <si>
    <t>SO101 - nové konstrukce - RTS II/2022 - HLAVNÍ ČÁST</t>
  </si>
  <si>
    <t>SO101 - nové konstrukce - RTS II/2022 - DOPROVODNÉ VYBRANÉ</t>
  </si>
  <si>
    <t>002-1</t>
  </si>
  <si>
    <t>SO101 - silniční propustek</t>
  </si>
  <si>
    <t>SO101 - propustek - RTS II/2022</t>
  </si>
  <si>
    <t>002-2</t>
  </si>
  <si>
    <t>SO101 - sanace nevhodného podloží</t>
  </si>
  <si>
    <t>SO101 - sanace - RTS II/2022 - HLAVNÍ ČÁST</t>
  </si>
  <si>
    <t>SO101 - sanace - RTS II/2022 - DOPROVODNÉ VYBRANÉ</t>
  </si>
  <si>
    <t>003</t>
  </si>
  <si>
    <t>SO201 - lávka přes Podolský potok</t>
  </si>
  <si>
    <t>SO201 - lávka RTS II/2022</t>
  </si>
  <si>
    <t>004</t>
  </si>
  <si>
    <t>SO301 - dešťová kanalizace</t>
  </si>
  <si>
    <t>SO301 - nové konstrukce - RTS II/2022</t>
  </si>
  <si>
    <t>005</t>
  </si>
  <si>
    <t>SO401 - veřejné osvětlení</t>
  </si>
  <si>
    <t>SO401 - nové konstrukce - RTS II/2022 - HLAVNÍ ČÁST</t>
  </si>
  <si>
    <t>Celkem za stavbu</t>
  </si>
  <si>
    <t>CZK</t>
  </si>
  <si>
    <t>#POPS</t>
  </si>
  <si>
    <t>Popis stavby: 1608 - Chodník Edrovice - Janovice, k.ú. Rýmařov</t>
  </si>
  <si>
    <t>#POPO</t>
  </si>
  <si>
    <t>Popis objektu: 000 - Vedlejší a ostatní náklady</t>
  </si>
  <si>
    <t>#POPR</t>
  </si>
  <si>
    <t>Popis rozpočtu: 001-1 - DLE CENÍKU - DOPROVODNÉ OSTATNÍ</t>
  </si>
  <si>
    <t>Popis rozpočtu: 001-2 - DLE CENÍKU - NEUZNATELNÉ</t>
  </si>
  <si>
    <t>Popis objektu: 001 - Zemní práce, příprava staveniště</t>
  </si>
  <si>
    <t>Popis rozpočtu: 001-1 - Zemní práce, příprava staveniště - RTS II/2022 - HLAVNÍ ČÁST</t>
  </si>
  <si>
    <t>Popis rozpočtu: 001-2 - Zemní práce, příprava staveniště - RTS II/2022 - DOPROVODNÉ VYBRANÉ</t>
  </si>
  <si>
    <t>Popis objektu: 002 - SO101 - zpevněné plochy</t>
  </si>
  <si>
    <t>Popis rozpočtu: 001-1 - SO101 - nové konstrukce - RTS II/2022 - HLAVNÍ ČÁST</t>
  </si>
  <si>
    <t>Popis rozpočtu: 001-2 - SO101 - nové konstrukce - RTS II/2022 - DOPROVODNÉ VYBRANÉ</t>
  </si>
  <si>
    <t>Popis objektu: 002-1 - SO101 - silniční propustek</t>
  </si>
  <si>
    <t>Popis rozpočtu: 001 - SO101 - propustek - RTS II/2022</t>
  </si>
  <si>
    <t>Popis objektu: 002-2 - SO101 - sanace nevhodného podloží</t>
  </si>
  <si>
    <t>Popis rozpočtu: 001-1 - SO101 - sanace - RTS II/2022 - HLAVNÍ ČÁST</t>
  </si>
  <si>
    <t>Popis rozpočtu: 001-2 - SO101 - sanace - RTS II/2022 - DOPROVODNÉ VYBRANÉ</t>
  </si>
  <si>
    <t>Popis objektu: 003 - SO201 - lávka přes Podolský potok</t>
  </si>
  <si>
    <t>Popis rozpočtu: 001 - SO201 - lávka RTS II/2022</t>
  </si>
  <si>
    <t>Popis objektu: 004 - SO301 - dešťová kanalizace</t>
  </si>
  <si>
    <t>Popis rozpočtu: 001 - SO301 - nové konstrukce - RTS II/2022</t>
  </si>
  <si>
    <t>Popis objektu: 005 - SO401 - veřejné osvětlení</t>
  </si>
  <si>
    <t>Popis rozpočtu: 001 - SO401 - nové konstrukce - RTS II/2022 - HLAVNÍ ČÁST</t>
  </si>
  <si>
    <t>Rekapitulace dílů</t>
  </si>
  <si>
    <t>Typ dílu</t>
  </si>
  <si>
    <t>1</t>
  </si>
  <si>
    <t>Zemní práce</t>
  </si>
  <si>
    <t>18</t>
  </si>
  <si>
    <t>Povrchové úpravy terénu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</si>
  <si>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</si>
  <si>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</si>
  <si>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</si>
  <si>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</si>
  <si>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</si>
  <si>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</si>
  <si>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</si>
  <si>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</si>
  <si>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8</t>
  </si>
  <si>
    <t>Trubní vedení</t>
  </si>
  <si>
    <t>91</t>
  </si>
  <si>
    <t>Doplňující práce na komunikaci</t>
  </si>
  <si>
    <t>96</t>
  </si>
  <si>
    <t>Bourání konstrukcí</t>
  </si>
  <si>
    <t>99</t>
  </si>
  <si>
    <t>Staveništní přesun hmot</t>
  </si>
  <si>
    <t>711</t>
  </si>
  <si>
    <t>Izolace proti vodě</t>
  </si>
  <si>
    <t>767</t>
  </si>
  <si>
    <t>Konstrukce zámečnické</t>
  </si>
  <si>
    <t>783</t>
  </si>
  <si>
    <t>Nátěry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</si>
  <si>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</si>
  <si>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</si>
  <si>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</si>
  <si>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</si>
  <si>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</si>
  <si>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</si>
  <si>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</si>
  <si>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</si>
  <si>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</si>
  <si>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</si>
  <si>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</si>
  <si>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</si>
  <si>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</si>
  <si>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</si>
  <si>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</si>
  <si>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</si>
  <si>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</si>
  <si>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</si>
  <si>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</si>
  <si>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</si>
  <si>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</si>
  <si>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</si>
  <si>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</si>
  <si>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</si>
  <si>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</si>
  <si>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</si>
  <si>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</si>
  <si>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</si>
  <si>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</si>
  <si>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</si>
  <si>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</si>
  <si>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</si>
  <si>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</si>
  <si>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</si>
  <si>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</si>
  <si>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VNP1</t>
  </si>
  <si>
    <t>Náklady vzniklé v souvislosti s realizací stavby</t>
  </si>
  <si>
    <t>soubor</t>
  </si>
  <si>
    <t>Vlastní</t>
  </si>
  <si>
    <t>Indiv</t>
  </si>
  <si>
    <t>VRN</t>
  </si>
  <si>
    <t>Běžná</t>
  </si>
  <si>
    <t>POL99_8</t>
  </si>
  <si>
    <t>- náklady související s případným zásahem do silničních pozemků</t>
  </si>
  <si>
    <t>POP</t>
  </si>
  <si>
    <t>- průběžné čištění znečištěných komunikací stavbou</t>
  </si>
  <si>
    <t>- zajištění zpětného předání dotčených ploch jednotlivým majitelům a správcům</t>
  </si>
  <si>
    <t>- zajištění obslužného provozu - zásobování, svoz kom. odpadu, vjezd vozidel složek integrovaného záchranného systému</t>
  </si>
  <si>
    <t>- zajištění výkopů (zábradlí) a přístupů k objektům (lávky,  budou využity dle postupu výstavby vždy v dotčeném prostoru)</t>
  </si>
  <si>
    <t>- koordinace prací na stavbě a tvorba harmonogramu výstavby</t>
  </si>
  <si>
    <t>005211030R</t>
  </si>
  <si>
    <t xml:space="preserve">Dočasná dopravní opatření </t>
  </si>
  <si>
    <t>Soubor</t>
  </si>
  <si>
    <t>RTS 23/ I</t>
  </si>
  <si>
    <t>- v rámci stavby je možno použít navrženou organizaci výstavby projednanou v rámci DSP</t>
  </si>
  <si>
    <t>SUM</t>
  </si>
  <si>
    <t>Poznámky uchazeče k zadání</t>
  </si>
  <si>
    <t>POPUZIV</t>
  </si>
  <si>
    <t>- 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</si>
  <si>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END</t>
  </si>
  <si>
    <t>005121010R</t>
  </si>
  <si>
    <t>Vybudování zařízení staveniště</t>
  </si>
  <si>
    <t>- 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</si>
  <si>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</si>
  <si>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</si>
  <si>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- 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</si>
  <si>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</si>
  <si>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</si>
  <si>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- 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</si>
  <si>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02946OA0</t>
  </si>
  <si>
    <t>Fotodokumentace stavby</t>
  </si>
  <si>
    <t>Agregovaná položka</t>
  </si>
  <si>
    <t>POL2_</t>
  </si>
  <si>
    <t>- dodavatel zajistí zpracování fotodokumentace průběhu prací na stavbě, kterou následně předá investorovi. Fotodokumentace bude dokladovat postup prací po jednotlivých dnech, nasazení stavebních mechanismů i provádění zkoušek. Snímky budou předány na CD ve složkách pojmenovaných dle jednotlivých dnů.</t>
  </si>
  <si>
    <t>005261010R</t>
  </si>
  <si>
    <t>Pojištění dodavatele a pojištění díla</t>
  </si>
  <si>
    <t>- náklady spojené s povinným pojištěním dodavatele nebo stavebního díla či jeho části, v rozsahu obchodních podmínek</t>
  </si>
  <si>
    <t>- pojištění dodavatele montážní proti všem rizikům</t>
  </si>
  <si>
    <t>- pojištění bude uzavřeno na plnou hodnotu stavby po celou dobu stavby "ALL RISK"</t>
  </si>
  <si>
    <t>005111020R</t>
  </si>
  <si>
    <t>Vytyčení stavby</t>
  </si>
  <si>
    <t>- geodetické práce související s výstavbou objektů SO101, SO201, SO301, SO401</t>
  </si>
  <si>
    <t>- vyhotovení protokolu o vytyčení stavby se seznamem souřadnic vytyčených bodů a jejich polohopisnými (S-JTSK) a výškopisnými (Bpv) hodnotami.</t>
  </si>
  <si>
    <t>005111021R</t>
  </si>
  <si>
    <t>Vytyčení inženýrských sítí</t>
  </si>
  <si>
    <t>- zaměření a vytýčení stávajících inženýrských sítí v místě stavby z hlediska jejich ochrany při provádění stavby.</t>
  </si>
  <si>
    <t>005211020R</t>
  </si>
  <si>
    <t>Ochrana stávaj. inženýrských sítí na staveništi</t>
  </si>
  <si>
    <t>- 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</si>
  <si>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005241020R</t>
  </si>
  <si>
    <t xml:space="preserve">Geodetické zaměření skutečného provedení  </t>
  </si>
  <si>
    <t>- geodetické zaměření skutečného stavu jednotlivých objektů oprávněnou osobou (tiskopis v graf. formě 3x, v digitální formě 1x, všech objektů stavby)</t>
  </si>
  <si>
    <t>- doklady ke kolaudaci, revizní zprávy jsou-li vyžadovány</t>
  </si>
  <si>
    <t>00511 R</t>
  </si>
  <si>
    <t xml:space="preserve">Geodetické práce </t>
  </si>
  <si>
    <t>- vypracování geometrického plánu stavby (pro všechny požadované stavební objekty)</t>
  </si>
  <si>
    <t>- schválení návrhu vkladu do katastru nemovitostí příslušným katastrálním úřadem</t>
  </si>
  <si>
    <t>005241010R</t>
  </si>
  <si>
    <t>Dokumentace skutečného provedení stavby</t>
  </si>
  <si>
    <t>- náklady na vyhotovení dokumentace skutečného provedení stavby a její předání objednateli v požadované formě a požadovaném počtu.</t>
  </si>
  <si>
    <t>- dokumentace bude zahrnovat objekty stavby SO101, SO201, SO301, SO401 bude zpracována v rozsahu dle platných vyhlášek</t>
  </si>
  <si>
    <t>ONP1</t>
  </si>
  <si>
    <t>Statická zatěžovací zkouška</t>
  </si>
  <si>
    <t xml:space="preserve">ks    </t>
  </si>
  <si>
    <t>Práce</t>
  </si>
  <si>
    <t>POL1_</t>
  </si>
  <si>
    <t>- statická zatěžovací zkouška dle ČSN 736190 a ČSN 72 1006</t>
  </si>
  <si>
    <t>- místa určená investorem a TDS, popř. správcem komunikace</t>
  </si>
  <si>
    <t>6+6</t>
  </si>
  <si>
    <t>VV</t>
  </si>
  <si>
    <t>ONP2</t>
  </si>
  <si>
    <t>Rázová zatěžovací zkouška</t>
  </si>
  <si>
    <t xml:space="preserve"> -rázová zatěžovací zkouška dle ČSN 736192 a ČSN 72 1006</t>
  </si>
  <si>
    <t>- bude prováděn 1ks zkoušky na 50 bm chodníku + zkoušky prováděné lokálně v místech úpravy chodníků v křižovatce apod., dle specifikace projektanta a investora</t>
  </si>
  <si>
    <t>- přípravu podkladů, podání žádosti na katastrální úřad</t>
  </si>
  <si>
    <t>- polní práce spojené s vyhotovením geometrického plánu</t>
  </si>
  <si>
    <t>- výpočetní a grafické kancelářské práce</t>
  </si>
  <si>
    <t>- úřední ověření výsledného elaborátu</t>
  </si>
  <si>
    <t>113151350R00</t>
  </si>
  <si>
    <t>Fréz.živič.krytu nad 500 m2, s překážkami, tl.15cm</t>
  </si>
  <si>
    <t>m2</t>
  </si>
  <si>
    <t>RTS 22/ I</t>
  </si>
  <si>
    <t>- frézování povrchu silnice III/37019 v tl. 0,15 m (max. tl. vrstvy - předpoklad)</t>
  </si>
  <si>
    <t>CHP+CHL - komplet povrch : 1028,8</t>
  </si>
  <si>
    <t>za mostem : 391,40</t>
  </si>
  <si>
    <t>113108415R00</t>
  </si>
  <si>
    <t>Odstranění asfaltové vrstvy pl.nad 50 m2, tl.15 cm</t>
  </si>
  <si>
    <t>- odstranění povrchu silnice III/37019 v místech kde nebude použito frézování v tl. 0,15 m (max. tl. vrstvy - předpoklad)</t>
  </si>
  <si>
    <t>CHP : 78,60+15,60+24,40+91,0+44,90+36,90+79,80</t>
  </si>
  <si>
    <t>CHL : 41,0+27,60+54,90+21,20+42,70+18,0+51,50+12,0</t>
  </si>
  <si>
    <t>za mostem : 31,80</t>
  </si>
  <si>
    <t>113151319R00</t>
  </si>
  <si>
    <t>Fréz.živič.krytu nad 500 m2, s překážkami, tl.10cm</t>
  </si>
  <si>
    <t>- frézování povrchu místních komunikací v tl. 0,10 m (max. tl. vrstvy - předpoklad)</t>
  </si>
  <si>
    <t>MK Krátká : 40,10*0,80</t>
  </si>
  <si>
    <t>MK Javorová : (31,10+21,60)*0,80</t>
  </si>
  <si>
    <t>MK Julia Fučíka - okolní - vpravo i vlevo : (12,0*2+17,90+18,30+18,0+76,60+37,50+4,70+9,10+9,20+10,40)*0,80</t>
  </si>
  <si>
    <t>MK Na mokřinách : 87,0*0,80</t>
  </si>
  <si>
    <t>MK Květná : 66,60*0,80</t>
  </si>
  <si>
    <t>113108410R00</t>
  </si>
  <si>
    <t>Odstranění asfaltové vrstvy pl.nad 50 m2, tl.10 cm</t>
  </si>
  <si>
    <t>- odstranění povrchu místních komunikací v prostoru kde nebude použito frézování tl. 0,10 m</t>
  </si>
  <si>
    <t>MK Krátká : 40,10*0,20</t>
  </si>
  <si>
    <t>MK Javorová : (31,10+21,60)*0,20</t>
  </si>
  <si>
    <t>MK Julia Fučíka - okolní - vpravo i vlevo : (12,0*2+17,90+18,30+18,0+76,60+37,50+4,70+9,10+9,20+10,40)*0,20</t>
  </si>
  <si>
    <t>MK Na mokřinách : 87,0*0,20</t>
  </si>
  <si>
    <t>MK Květná : 66,60*0,20</t>
  </si>
  <si>
    <t>113107625R00</t>
  </si>
  <si>
    <t>Odstranění podkladu nad 50 m2,kam.drcené tl.25 cm</t>
  </si>
  <si>
    <t>- odstranění podkladu v prostoru silnice III/37019, tl. 0,25 m</t>
  </si>
  <si>
    <t>- po posouzení stavu, možnost využití do konstrukce nové komunikace - uvažováno 60% pro zpětné použití</t>
  </si>
  <si>
    <t>113108305R00</t>
  </si>
  <si>
    <t>Odstranění asfaltové vrstvy pl.do 50 m2, tl. 5 cm</t>
  </si>
  <si>
    <t>- odstranění povrch asf. ploch v tl. 50 mm</t>
  </si>
  <si>
    <t>chodník MK Květná : 7,90</t>
  </si>
  <si>
    <t>sjezdy s asf. povrchem : 13,90+7,90+16,30+19,10+9,90</t>
  </si>
  <si>
    <t>113109310R00</t>
  </si>
  <si>
    <t>Odstranění podkladu pl.50 m2, bet.prostý tl.10 cm</t>
  </si>
  <si>
    <t>- odstranění podkladní vrtsvy pod asf. povrchem chodníku</t>
  </si>
  <si>
    <t>113107630R00</t>
  </si>
  <si>
    <t>Odstranění podkladu nad 50 m2,kam.drcené tl.30 cm</t>
  </si>
  <si>
    <t>- odstranění podkladu v prostoru MK a ostatních ploch , tl. 0,30 m</t>
  </si>
  <si>
    <t>MK Krátká : 40,10</t>
  </si>
  <si>
    <t>MK Javorová : (31,10+21,60)</t>
  </si>
  <si>
    <t>MK Julia Fučíka - okolní - vpravo i vlevo : (12,0*2+17,90+18,30+18,0+76,60+37,50+4,70+9,10+9,20+10,40)</t>
  </si>
  <si>
    <t>MK Na mokřinách : 87,0</t>
  </si>
  <si>
    <t>MK Květná : 66,60</t>
  </si>
  <si>
    <t>113107620R00</t>
  </si>
  <si>
    <t>Odstranění podkladu nad 50 m2,kam.drcené tl.20 cm</t>
  </si>
  <si>
    <t>- odstranění nezp. štěrkového povrchu v prostoru stavby v tl. do 200 mm</t>
  </si>
  <si>
    <t>v prostoru rozšíření komunikace : 18,30+22,70+22,30</t>
  </si>
  <si>
    <t>sjezdy : 7,70+13,50+22,90+14,70+11,30+16,30+13,10+10,10+21,60+4,30+9,70+4,50+18,50</t>
  </si>
  <si>
    <t>parkovací plocha u obchodu : 26,70</t>
  </si>
  <si>
    <t>938909611R00</t>
  </si>
  <si>
    <t>Odstranění nánosu na krajnicích tl. do 10 cm</t>
  </si>
  <si>
    <t>- seříznutí zvýšených krajnic a odstranění materiálu v tl. cca 0,10 m</t>
  </si>
  <si>
    <t>levá strana silnice III/37019 : (15,0+46,50+38,0+18,0+6,20+36,90+29,50+82,80+11,60+122,30+50,60+39,90)*0,50</t>
  </si>
  <si>
    <t>pravá strana silnice III/37019 : (65,60+22,60+37,90+20,90+34,30+11,80+5,10+12,30+15,20+59,90+59,50)*0,50</t>
  </si>
  <si>
    <t>113106231R00</t>
  </si>
  <si>
    <t>Rozebrání dlažeb ze zámkové dlažby v kamenivu</t>
  </si>
  <si>
    <t>- rozebrání chodníkových ploch s povrchem ze zámkové dlažby</t>
  </si>
  <si>
    <t>- dlažba bude očištěna a použita zpět dle místa</t>
  </si>
  <si>
    <t>u mostu přes Novopolský potok : 6,10</t>
  </si>
  <si>
    <t>u obchodu : 3,80</t>
  </si>
  <si>
    <t>sjezdy : 14,10</t>
  </si>
  <si>
    <t>dlažba okolo hospody u mostu přes Podolský potok : 50,70</t>
  </si>
  <si>
    <t>113106121R00</t>
  </si>
  <si>
    <t>Rozebrání dlažeb z betonových dlaždic na sucho</t>
  </si>
  <si>
    <t>- rozebrání betonové dlažby po délce stavby</t>
  </si>
  <si>
    <t>30x30 - u obchodu a pod přístřeškem zast. děstký domov : 10,20+3,80</t>
  </si>
  <si>
    <t>velkoformátová dlažba : 4,80</t>
  </si>
  <si>
    <t>979054441R00</t>
  </si>
  <si>
    <t>Očištění vybour. dlaždic s výplní kamen. těženým</t>
  </si>
  <si>
    <t>- očištění vybouraných bet. dlažeb pro zpětné použití</t>
  </si>
  <si>
    <t>938902106R00</t>
  </si>
  <si>
    <t>Čištění příko.nezpev.š.nad 40cm,objem do 0,50 m3/m</t>
  </si>
  <si>
    <t>m</t>
  </si>
  <si>
    <t>- pročištění stávajících příkop v blízkosti probíhajících prací (např. výkopy pro kabel VO podél silncie III/37019 vpravo) a jejich případná reprofilace dle potřeb s navázáním na propustky pod sjezdy</t>
  </si>
  <si>
    <t>15,0+4,90+10,60+13,90+23,20+38,30+19,0+12,10+5,20+12,50+14,50+3,50</t>
  </si>
  <si>
    <t>113105111R00</t>
  </si>
  <si>
    <t>Rozebrání dlažeb z lomového kamene na sucho</t>
  </si>
  <si>
    <t>- rozebrání povrchu dlážděných ploch z kamene</t>
  </si>
  <si>
    <t>- bdue použito zpět, popř vráceno pajiteli připojujícíc nemovitosti</t>
  </si>
  <si>
    <t>25,50+12,10+7,70</t>
  </si>
  <si>
    <t>979071121R00</t>
  </si>
  <si>
    <t>Očištění vybour. kamenů s výplní kam. těž</t>
  </si>
  <si>
    <t>- očištění rozebrané kamenné dlažby</t>
  </si>
  <si>
    <t>113109315R00</t>
  </si>
  <si>
    <t>Odstranění podkladu pl.50 m2, bet.prostý tl.15 cm</t>
  </si>
  <si>
    <t>- odstranění povrchu v prostoru vjezdu do "TILVA" - bude zpětné provedeno</t>
  </si>
  <si>
    <t>30,0</t>
  </si>
  <si>
    <t>- odstranění podkladní vrstvy chodníkových ploch, sjezdů a ostatních zpevněných ploch</t>
  </si>
  <si>
    <t>pod betonovou zámkovou dlažbou : 74,70</t>
  </si>
  <si>
    <t>pod ostatní betonovou dlažbou : 18,8</t>
  </si>
  <si>
    <t>pod kamennou dlažbou : 64,8</t>
  </si>
  <si>
    <t>pod betonem : 30,0</t>
  </si>
  <si>
    <t>460030053R00</t>
  </si>
  <si>
    <t>Vytrhání kostek drobných, lože MC, nezalité spáry</t>
  </si>
  <si>
    <t>- odstranění stávajících řádků z kostek uložených do bet. / MC</t>
  </si>
  <si>
    <t>- 80% vyzískaného materiál bude očištěno a zpětně použito</t>
  </si>
  <si>
    <t>1-řádky z kostek 10/12 : (7,0+5,50+8,0)*0,125</t>
  </si>
  <si>
    <t>3-řádky z kostek 10/12 : (7,50)*0,375</t>
  </si>
  <si>
    <t>979071122R00</t>
  </si>
  <si>
    <t>Očištění vybour.kostek drobných s výplní MC/živicí</t>
  </si>
  <si>
    <t>- očšištění kostek 10/12 řádků</t>
  </si>
  <si>
    <t>5,375*0,80</t>
  </si>
  <si>
    <t>113202111R00</t>
  </si>
  <si>
    <t>Vytrhání obrub obrubníků silničních</t>
  </si>
  <si>
    <t>- odstranění stávajících silničních obrub v prostoru stavby</t>
  </si>
  <si>
    <t>betonový silniční : 5,30+10,70+13,60+4,0+22,50+12,50+7,50+22,50+10,0+20,0+3,50</t>
  </si>
  <si>
    <t>113201111R00</t>
  </si>
  <si>
    <t>Vytrhání obrubníků chodníkových a parkových</t>
  </si>
  <si>
    <t>- odstranění dotčených chodníkových obrub</t>
  </si>
  <si>
    <t>betonový chodníkový : 7,0+5,50+8,0+2,0+11,0+5,50+5,0+2,50+13,0</t>
  </si>
  <si>
    <t>460030092R00</t>
  </si>
  <si>
    <t>Vytrhání obrubníků, lože MC, ležatých</t>
  </si>
  <si>
    <t>- vytrhání stávající bet. přídlažby před mostem na MK JF</t>
  </si>
  <si>
    <t>13,0+17,50</t>
  </si>
  <si>
    <t>122202202R00</t>
  </si>
  <si>
    <t>Odkopávky pro silnice v hor. 3 do 1000 m3</t>
  </si>
  <si>
    <t>m3</t>
  </si>
  <si>
    <t>- odkop pro komunikace, chodníky atd.</t>
  </si>
  <si>
    <t>- hornina 3 - předpoklad 50 % kubatury výkopku</t>
  </si>
  <si>
    <t>chodník pravá : (0,25+0,25+0,23+0,23+0,27+0,41+0,13+0,27+0,31+0,24+0,20+0,13+0,15+0,15+0,08+0,2+0,11+0,11+0,27+0,08+0,23+0,15+0,31+0,19+0,65+0,18)*20*0,50</t>
  </si>
  <si>
    <t>chodník levá : (0,29+0,15+0,1+0,29+0,15+0,15+0,15+0,10+0,09+0,06+0,06+0,05+0,06+0,08+0,23+0,11+0,05+0,05+0,06+0,13+0,07)*20*0,50</t>
  </si>
  <si>
    <t>za mostem : (0,90+0,1+0,33+0,1+0,34+0,18+0,31+0,28)*20*0,50</t>
  </si>
  <si>
    <t>odkop pro dlážděný skluz : 3,30*0,30*0,50</t>
  </si>
  <si>
    <t>122302202R00</t>
  </si>
  <si>
    <t>Odkopávky pro silnice v hor. 4 do 1000 m3</t>
  </si>
  <si>
    <t>- hornina 4 - předpoklad 50 % kubatury výkopku</t>
  </si>
  <si>
    <t>122207119R00</t>
  </si>
  <si>
    <t>Příplatek za lepivost horniny 3</t>
  </si>
  <si>
    <t>122307119R00</t>
  </si>
  <si>
    <t>Příplatek za lepivost hornina 4</t>
  </si>
  <si>
    <t>569903311R00</t>
  </si>
  <si>
    <t xml:space="preserve">Zřízení zemních krajnic se zhutněním </t>
  </si>
  <si>
    <t>- hutněný zásyp za obrubou zeminou</t>
  </si>
  <si>
    <t>zásyp silniční obruby ve směru do zeleně - ZEM : (9,0+5,50+3,50+2,0+26,0+40,0+3,50*2+56,50+72,50+24,50+14,0)*0,15</t>
  </si>
  <si>
    <t>zásyp chodníkové obruby ve směru do zeleně - ZEM : 1120*0,10</t>
  </si>
  <si>
    <t>174101101R00</t>
  </si>
  <si>
    <t>Zásyp jam, rýh, šachet se zhutněním</t>
  </si>
  <si>
    <t>- zásypy v prostoru stavby - ŠD / ZEM</t>
  </si>
  <si>
    <t>- včetně strojního přemístění materiálu pro zásyp ze vzdálenosti do 10 m od okraje zásypu</t>
  </si>
  <si>
    <t>ŠD chodník pravá : (0,13+0,24+0,24+0,22+0,08+0,13+0,13+0,25+0,1+0,10+0,15+0,63)*20</t>
  </si>
  <si>
    <t>ZEM - chodník pravá : (0,12+0,12+0,28+0,12+0,1)*20</t>
  </si>
  <si>
    <t>ŠD chodník levá : (0,21+0,2+0,20+0,36+0,30+0,21+0,19+0,72+0,81+0,55+0,5+0,16+0,51+0,47+0,50+0,60+0,44+0,62+0,12+0,12)*20</t>
  </si>
  <si>
    <t>ZEM - chodník levá : (0,13+0,10+0,10+0,18+0,05+0,14+0,06+0,33+0,38+0,25+0,22+0,33+0,13+0,13)*20</t>
  </si>
  <si>
    <t>ŠD za mostem : (0,12+0,12)*20</t>
  </si>
  <si>
    <t>ZEM - za mostem : (0,13+0,13)*20</t>
  </si>
  <si>
    <t>58344197R</t>
  </si>
  <si>
    <t>Štěrkodrtě frakce 0-63 A</t>
  </si>
  <si>
    <t>t</t>
  </si>
  <si>
    <t>SPCM</t>
  </si>
  <si>
    <t>Specifikace</t>
  </si>
  <si>
    <t>POL3_</t>
  </si>
  <si>
    <t>- materiál pro tvorbu násypů, ŠD 0/63 (v případě menší vrstvy může být i ŠD 0/32)</t>
  </si>
  <si>
    <t>ŠD chodník pravá : (0,13+0,24+0,24+0,22+0,08+0,13+0,13+0,25+0,1+0,10+0,15+0,63)*20*2,20</t>
  </si>
  <si>
    <t>ŠD chodník levá : (0,21+0,2+0,20+0,36+0,30+0,21+0,19+0,72+0,81+0,55+0,5+0,16+0,51+0,47+0,50+0,60+0,44+0,62+0,12+0,12)*20*2,20</t>
  </si>
  <si>
    <t>ŠD za mostem : (0,12+0,12)*20*2,20</t>
  </si>
  <si>
    <t>182101101R00</t>
  </si>
  <si>
    <t>Svahování v zářezech v hor. 1 - 4</t>
  </si>
  <si>
    <t>23,85+66,50+121,30+416,40+322,10</t>
  </si>
  <si>
    <t>112201102R00</t>
  </si>
  <si>
    <t>Odstranění pařezů pod úrovní, o průměru 30 - 50 cm</t>
  </si>
  <si>
    <t>kus</t>
  </si>
  <si>
    <t>- odstranění pařezů po vykácených stromech</t>
  </si>
  <si>
    <t>- km 0,501 OL, km 0,552 OL</t>
  </si>
  <si>
    <t>112201103R00</t>
  </si>
  <si>
    <t>Odstranění pařezů pod úrovní, o průměru 50 - 70 cm</t>
  </si>
  <si>
    <t>- km 0,501 OL, km 539 OL</t>
  </si>
  <si>
    <t>112201104R00</t>
  </si>
  <si>
    <t>Odstranění pařezů pod úrovní, o průměru 70 - 90 cm</t>
  </si>
  <si>
    <t>- km 0,195, km 0,198, 0,383 OP, km 0,274, 0,307 OL</t>
  </si>
  <si>
    <t>162301422R00</t>
  </si>
  <si>
    <t>Vodorovné přemístění pařezů  D 50 cm do 5000 m</t>
  </si>
  <si>
    <t>- přemístění pařezů na místo určené stavebníkem</t>
  </si>
  <si>
    <t>162301423R00</t>
  </si>
  <si>
    <t>Vodorovné přemístění pařezů  D 70 cm do 5000 m</t>
  </si>
  <si>
    <t>162301424R00</t>
  </si>
  <si>
    <t>Vodorovné přemístění pařezů  D 90 cm do 5000 m</t>
  </si>
  <si>
    <t>184502117R00</t>
  </si>
  <si>
    <t>Vyzvednutí dřeviny k přesaz.,bal do 1,4 m, rovina</t>
  </si>
  <si>
    <t>- přesazení stávajících dřevin</t>
  </si>
  <si>
    <t>na parcelách č. 48 a 46/1 : 6</t>
  </si>
  <si>
    <t>na rozhraní parcely 115/1 - posun tůjí : 33</t>
  </si>
  <si>
    <t>184401134R00</t>
  </si>
  <si>
    <t>Příprava dřevin k přesazení bal do 1,4 m, svah 1:1</t>
  </si>
  <si>
    <t>112211112R00</t>
  </si>
  <si>
    <t>Spálení pařezů na hromadách o D do 50 cm</t>
  </si>
  <si>
    <t>- přemístění na určené místo dle stavebníka</t>
  </si>
  <si>
    <t>Včetně:</t>
  </si>
  <si>
    <t>- vodorovné přemístění pařezů ze vzdálenosti do 20 m,</t>
  </si>
  <si>
    <t>- ukládání pařezů na ohništi,</t>
  </si>
  <si>
    <t>- udržování ohně,</t>
  </si>
  <si>
    <t>- likvidaci ohniště,</t>
  </si>
  <si>
    <t>- zajištění požární ochrany prostoru, v němž se spalování provádí.</t>
  </si>
  <si>
    <t>112211113R00</t>
  </si>
  <si>
    <t>Spálení pařezů na hromadách o D do 1 m</t>
  </si>
  <si>
    <t>2+5</t>
  </si>
  <si>
    <t>111201101R00</t>
  </si>
  <si>
    <t>Odstranění křovin i s kořeny na ploše do 1000 m2</t>
  </si>
  <si>
    <t>- odstranění křovin v kolizí se stavbou</t>
  </si>
  <si>
    <t>CHP ZÚ : 4,30</t>
  </si>
  <si>
    <t>CHP km 0,514-0,532 : 9,0</t>
  </si>
  <si>
    <t>CHL km 0,492 : 6,0</t>
  </si>
  <si>
    <t>CHL km 0,524 : 55,0</t>
  </si>
  <si>
    <t>162301501R00</t>
  </si>
  <si>
    <t>Vodorovné přemístění křovin do 5000 m</t>
  </si>
  <si>
    <t>- odvoz křovin na místo určené stavebníkem</t>
  </si>
  <si>
    <t>111201401R00</t>
  </si>
  <si>
    <t>Spálení křovin a stromů o průměru do 100 mm</t>
  </si>
  <si>
    <t>- Včetně nákladů na přihrnování křovin, očištění spáleniště, uložení popela a zbytků na hromadu.</t>
  </si>
  <si>
    <t>121100001RAA</t>
  </si>
  <si>
    <t>Sejmutí ornice, naložení, odvoz a uložení odvoz do 1 km</t>
  </si>
  <si>
    <t>- v plochách zeleně dotčených stavbou</t>
  </si>
  <si>
    <t>- mezideponie vzdálena do 1,0 km</t>
  </si>
  <si>
    <t>- ornice bude sejmuta, odvezena a uskladněna na meziskládce (zde ošetřována) a následně zpětně přesunuta a rozprostřena, přebytek ornice bude rozhrnut na parcelách investora pro zlepšení vegetačního pokryvu</t>
  </si>
  <si>
    <t>chodník pravá + VO : (113,60+18,30+112,40+66,30+182,90+265,80+106,60+93,40+25,60+40,0+114,10+51,10+18,20+52,10+31,40+5,40+153,10+21,80+26,70+42,50+37,50+10,60+49,80+50,50+4,90)*0,10</t>
  </si>
  <si>
    <t>chodník levá : (31,50+80,60+109,60+82,90+17,40+117,0+88,23+250,90+34,30+416,50+22,10)*0,10</t>
  </si>
  <si>
    <t>za mostem levá : (327,90)*0,10</t>
  </si>
  <si>
    <t>za mostem pravá : (12,60+329,40)*0,10</t>
  </si>
  <si>
    <t>460600001RT2</t>
  </si>
  <si>
    <t>Naložení a odvoz zeminy odvoz na vzdálenost 1000 m</t>
  </si>
  <si>
    <t>- naložení a odvoz zeminy do prostoru zpětného rozhrnutí</t>
  </si>
  <si>
    <t>181301111R00</t>
  </si>
  <si>
    <t>Rozprostření ornice, rovina, tl.do 10 cm,nad 500m2</t>
  </si>
  <si>
    <t>- zpětné rozhrnutí ornice</t>
  </si>
  <si>
    <t>chodník pravá : 37,50+27,60+125,30+49,70+130,30+14,50+75,40</t>
  </si>
  <si>
    <t>chodník levá : 87,30+83,80+124,10+175,80+6,60</t>
  </si>
  <si>
    <t>výkop VO : 62,60+21,70+91,90+52,90</t>
  </si>
  <si>
    <t>za mostem : 103,10+95,50</t>
  </si>
  <si>
    <t>návaznost na propustek : 96,9</t>
  </si>
  <si>
    <t>182001112R00</t>
  </si>
  <si>
    <t>Plošná úprava terénu, nerovnosti do 10 cm svah 1:2</t>
  </si>
  <si>
    <t>- úprava povrchu terénu před zpětným položením ornice a osetím, sadových úprav</t>
  </si>
  <si>
    <t>180402112R00</t>
  </si>
  <si>
    <t>Založení trávníku parkového výsevem svah do 1:2</t>
  </si>
  <si>
    <t>POL1_1</t>
  </si>
  <si>
    <t>00572400R</t>
  </si>
  <si>
    <t>Směs travní parková I. běžná zátěž á 25 kg</t>
  </si>
  <si>
    <t>kg</t>
  </si>
  <si>
    <t>POL3_1</t>
  </si>
  <si>
    <t>chodník pravá : (37,50+27,60+125,30+49,70+130,30+14,50+75,40)/100*2,5</t>
  </si>
  <si>
    <t>chodník levá : (87,30+83,80+124,10+175,80+6,60)/100*2,5</t>
  </si>
  <si>
    <t>výkop VO : (62,60+21,70+91,90+52,90)/100*2,5</t>
  </si>
  <si>
    <t>za mostem : (103,10+95,50)/100*2,5</t>
  </si>
  <si>
    <t>návaznost na propustek : 96,9/100*2,5</t>
  </si>
  <si>
    <t>183403115R00</t>
  </si>
  <si>
    <t>Obdělání půdy kultivátorováním na svahu 1:2</t>
  </si>
  <si>
    <t>183403252R00</t>
  </si>
  <si>
    <t>Obdělání půdy vláčením, na svahu 1:2</t>
  </si>
  <si>
    <t>183403253R00</t>
  </si>
  <si>
    <t>Obdělání půdy hrabáním, na svahu 1:2</t>
  </si>
  <si>
    <t>183403261R00</t>
  </si>
  <si>
    <t>Obdělání půdy válením, na svahu 1:2</t>
  </si>
  <si>
    <t>185803112R00</t>
  </si>
  <si>
    <t>Ošetření trávníku na svahu 1:2</t>
  </si>
  <si>
    <t>230230076R00</t>
  </si>
  <si>
    <t>Čištění potrubí, do DN200</t>
  </si>
  <si>
    <t>- pročištění potrubí přípojky UV před mostem přes Novopolský potok</t>
  </si>
  <si>
    <t>129946OA0</t>
  </si>
  <si>
    <t>Čištění potrubí DN do 400 mm</t>
  </si>
  <si>
    <t xml:space="preserve">m     </t>
  </si>
  <si>
    <t>EXP 21</t>
  </si>
  <si>
    <t>vč. odvozu a uložení skládku</t>
  </si>
  <si>
    <t>propustky pod sjezdy v prostoru provádění VO podél silnice : (5,0+9,0+11,0+5,0+7,50+10,0+70,0)</t>
  </si>
  <si>
    <t>969021131R00</t>
  </si>
  <si>
    <t>Vybourání kanalizačního potrubí DN do 300 mm</t>
  </si>
  <si>
    <t>- vybourání částí kanalizačního potrubí, vč. odvozu a uložení na skládku</t>
  </si>
  <si>
    <t>úsek ŠA9-ŠB1 : 25,0</t>
  </si>
  <si>
    <t>úsek ŠB4-ŠB5 : 15,0</t>
  </si>
  <si>
    <t>96688OA0</t>
  </si>
  <si>
    <t>Vybourání kanalizačních šachet kompletních</t>
  </si>
  <si>
    <t>- vybourání šachet, v původním umístění šachet ŠA9, ŠB1, ŠB4, ŠB5</t>
  </si>
  <si>
    <t>-  vč. odvozu a uložení na skládku</t>
  </si>
  <si>
    <t>96687OA0</t>
  </si>
  <si>
    <t>Vybourání uličních vpustí kompletních</t>
  </si>
  <si>
    <t>- vybourání uličních vpustí kompletních, UV před obchodem</t>
  </si>
  <si>
    <t>- vč. odvozu a uložení na skládku</t>
  </si>
  <si>
    <t>12980OA0</t>
  </si>
  <si>
    <t>Čištění uličních vpustí</t>
  </si>
  <si>
    <t>- pročištění stávajíccí uliční vpusti u Novopolského potoka</t>
  </si>
  <si>
    <t>120901113R00</t>
  </si>
  <si>
    <t>Bourání konstrukcí kamenných na MC v odkopávkách</t>
  </si>
  <si>
    <t>- bourání stávajících konstrukcí čel sjezdů k nemovitostem</t>
  </si>
  <si>
    <t>3,50*0,50*1,20*2</t>
  </si>
  <si>
    <t>961055111R00</t>
  </si>
  <si>
    <t>Bourání základů železobetonových</t>
  </si>
  <si>
    <t>- vybourání betonového základu čel propustků pod sjezdy</t>
  </si>
  <si>
    <t>3,50*0,50*0,50*2</t>
  </si>
  <si>
    <t>743Z11OA0</t>
  </si>
  <si>
    <t>Demontáž osvětlovacího stožáru uličního, výška do 10,0 m</t>
  </si>
  <si>
    <t>- demontáž stávajících svítidel VO</t>
  </si>
  <si>
    <t>162201102R00</t>
  </si>
  <si>
    <t>Vodorovné přemístění výkopku z hor.1-4 do 50 m</t>
  </si>
  <si>
    <t>- přemístění výkopku na meziskládku pro další použití na stavbě a zpět</t>
  </si>
  <si>
    <t>využití stávajícího materiálu z odkopu : 13,30+7,28+4,0125+48,642+17,985+12,005+6,64+2,0+0,256+0,384+2,272</t>
  </si>
  <si>
    <t>zřízení zemních krajnic : 124,755</t>
  </si>
  <si>
    <t>162501102R00</t>
  </si>
  <si>
    <t>Vodorovné přemístění výkopku z hor.1-4 do 3000 m</t>
  </si>
  <si>
    <t>- přemístění výkopku do 3000 m, dle pokynů investora na skládku investora</t>
  </si>
  <si>
    <t>odvoz na meziskládku : 277,5117*2</t>
  </si>
  <si>
    <t>zpětné využití : -239,5315</t>
  </si>
  <si>
    <t>167101102R00</t>
  </si>
  <si>
    <t>Nakládání výkopku z hor.1-4 v množství nad 100 m3</t>
  </si>
  <si>
    <t>- naložení sypaniny</t>
  </si>
  <si>
    <t>171201101R00</t>
  </si>
  <si>
    <t>Uložení sypaniny do násypů nezhutněných</t>
  </si>
  <si>
    <t>- uložení sypaniny do násypů nebo na skládku s rozprostřením sypaniny ve vrstvách a s hrubým urovnáním.</t>
  </si>
  <si>
    <t>979083111R00</t>
  </si>
  <si>
    <t>Vodorovné přemístění suti na skládku do 100 m</t>
  </si>
  <si>
    <t>- materiály s opětovným využitím na a z meziskládky</t>
  </si>
  <si>
    <t>dlažba z kamene : 45,30*0,06*2,80</t>
  </si>
  <si>
    <t>kostka 10/12 : 5,375*0,80*0,125*2,80</t>
  </si>
  <si>
    <t>podkladní vrstva tl. 20 cm : 271,90*0,20*0,60*2,20</t>
  </si>
  <si>
    <t>podkladní vrstva tl. 25 cm : (1420,20+671,90)*0,25*0,60*2,20</t>
  </si>
  <si>
    <t>podkladní vrstva tl. 30 cm : (517,58+103,02-148,50)*0,30*0,60*2,20</t>
  </si>
  <si>
    <t>bet. zámková dlažba : 64,80*0,06*2,50</t>
  </si>
  <si>
    <t>979083116R00</t>
  </si>
  <si>
    <t>Vodorovné přemístění suti na skládku do 5000 m</t>
  </si>
  <si>
    <t>- přemístění suti do 5000 m dle pokynů investora na skládku investora</t>
  </si>
  <si>
    <t>asfalt - tl 150 mm : (1420,20+671,90)*0,15*2,50</t>
  </si>
  <si>
    <t>asfalt - tl 100 mm : (517,58+103,02-139,90-8,60)*0,10*2,50</t>
  </si>
  <si>
    <t>podkladní vrstvy kom. - tl 300 mm - 40% : (472,10-148,50)*0,30*0,40*2,20</t>
  </si>
  <si>
    <t>podkladní vrstvy kom. - tl 250 mm - 40% : (1420,20+671,90)*0,25*0,40*2,20</t>
  </si>
  <si>
    <t>podkladní vrstvy kom. - tl. 200 mm - 40% : (517,58+103,02)*0,30*0,40*2,20</t>
  </si>
  <si>
    <t>asfalt - tl 50 mm : (83,0-8,60)*0,05*2,50</t>
  </si>
  <si>
    <t>podkladní vrstva z bet. tl. 100 mm : 7,90*0,10*2,50</t>
  </si>
  <si>
    <t>povrch betonový, tl. 150 mm : 30,0*0,15*2,50</t>
  </si>
  <si>
    <t>dlažba bet. tl. 60 mm : (74,70-64,80)*0,06*2,5</t>
  </si>
  <si>
    <t>dlažba betonová ostatní : 18,80*0,06*2,50</t>
  </si>
  <si>
    <t>podklad chodníku a ostatních zpevnněých ploch 20 mm - 40% : (271,90-8,60)*0,20*0,40*2,20</t>
  </si>
  <si>
    <t>kostky 10/12 : 5,375*0,125*0,20*2,8</t>
  </si>
  <si>
    <t>obruby silniční + přídlažba : (132,10*0,15*0,25*2,5)+(30,50*0,08*2,5)</t>
  </si>
  <si>
    <t>obruby chodníkové : 30,50*0,08*0,25*2,5</t>
  </si>
  <si>
    <t>povrch sjezdů tl. 200 mm - štěrk : 258,20*0,20*2,2</t>
  </si>
  <si>
    <t>bourání betonu, ŽB : 1,75*2,50</t>
  </si>
  <si>
    <t>bourání konstrukcí kamenných : 4,20*2,8</t>
  </si>
  <si>
    <t>979093111R00</t>
  </si>
  <si>
    <t>Uložení suti na skládku bez zhutnění</t>
  </si>
  <si>
    <t>- uložení suti do určeného prostoru</t>
  </si>
  <si>
    <t>998225111R00</t>
  </si>
  <si>
    <t>Přesun hmot, pozemní komunikace, kryt živičný</t>
  </si>
  <si>
    <t>Přesun hmot</t>
  </si>
  <si>
    <t>POL7_</t>
  </si>
  <si>
    <t>RTS 22/ II</t>
  </si>
  <si>
    <t>BUS záliv na KÚ : 102,30</t>
  </si>
  <si>
    <t>BUS záliv Edrovice+pod přístřeškem : 37,60</t>
  </si>
  <si>
    <t>BUS záliv Edrovice+pod přístřeškem : 8,60</t>
  </si>
  <si>
    <t>pod přístřeškem zastávky Edrovice : 8,60</t>
  </si>
  <si>
    <t>BUS záliv Edrovice+pod přístřeškem : 37,60+8,60</t>
  </si>
  <si>
    <t>93767OA0</t>
  </si>
  <si>
    <t>Mobiliář - přístřešky pro zastávky veřejné dopravy - demontáž a odvoz do 5,0 km</t>
  </si>
  <si>
    <t>Položka zahrnuje:</t>
  </si>
  <si>
    <t>- demontáž, odvoz a osazení na určené místo do vzd. 5,0 km</t>
  </si>
  <si>
    <t>- mimostavništní a vnitrostaveništní dopravu</t>
  </si>
  <si>
    <t>- nezbytné zemní práce a odbourání případných základových konstrukcí vč. odvozu na skl. do 5,0 km</t>
  </si>
  <si>
    <t>podkladní vrstva tl. 30 cm : 148,50*0,30*0,60*2,20</t>
  </si>
  <si>
    <t>asfalt - tl 100 mm : (139,90+8,60)*0,10*2,50</t>
  </si>
  <si>
    <t>asfalt - tl 50 mm : 8,60*0,05*2,50</t>
  </si>
  <si>
    <t>podklad chodníku a ostatních zpevnněých ploch 20 mm : 8,60*0,20*0,40*2,20</t>
  </si>
  <si>
    <t>podklad chodníku a ostatních zpevnněých ploch 30 mm : 148,50*0,30*0,40*2,20</t>
  </si>
  <si>
    <t>182001131R00</t>
  </si>
  <si>
    <t>Plošná úprava terénu, nerovnosti do 20 cm v rovině</t>
  </si>
  <si>
    <t>- úprava povrchu terénu před prováděním stavebních úprav</t>
  </si>
  <si>
    <t>komunikace : 2643,72-353,0</t>
  </si>
  <si>
    <t>plochy pochozí : 1739,485</t>
  </si>
  <si>
    <t>plochy s možností pojezdu : 343,20</t>
  </si>
  <si>
    <t>181101102R00</t>
  </si>
  <si>
    <t>Úprava pláně v zářezech v hor. 1-4, se zhutněním</t>
  </si>
  <si>
    <t>- zhutnění zemní pláně, dle požadavků PD</t>
  </si>
  <si>
    <t>577132111R00</t>
  </si>
  <si>
    <t>Beton asfalt. ACO 11+ obrusný, š.nad 3 m, tl. 4 cm</t>
  </si>
  <si>
    <t>- obrusná vrstva ACO11+, tl. 40 mm</t>
  </si>
  <si>
    <t>SKLADBA 3 - KOMUNIKACE : 46,6+47,0+25,70+14,0+22,60+61,50+72,10+38,30+19,70+28,0+69,80+132,30+560,10+21,80+25,10+49,50+21,50+29,80+69,20+5,0+412,90+17,90</t>
  </si>
  <si>
    <t>asf. sjezdy : 3,30+2,60+3,0+4,90+4,10+8,70+4,30+28,80</t>
  </si>
  <si>
    <t>573231110R00</t>
  </si>
  <si>
    <t>Postřik živičný spojovací z emulze 0,3-0,5 kg/m2</t>
  </si>
  <si>
    <t>- postřik spojovací mezi ACO11 - ACP16 (ACL 16)</t>
  </si>
  <si>
    <t>565131211R00</t>
  </si>
  <si>
    <t>Podklad z obal kamen. ACP 16+, š.nad 3 m, tl. 5 cm</t>
  </si>
  <si>
    <t>- podkladní vrstva ACP16+, tl. 50 mm</t>
  </si>
  <si>
    <t>573111111R00</t>
  </si>
  <si>
    <t>Postřik živičný infiltr.+ posyp, asfalt. 0,60kg/m2</t>
  </si>
  <si>
    <t>- postřik infiltrační pod ACP 16</t>
  </si>
  <si>
    <t>564831111RT2</t>
  </si>
  <si>
    <t>Podklad ze štěrkodrti po zhutnění tloušťky 10 cm štěrkodrť frakce 0-32 mm</t>
  </si>
  <si>
    <t>- podkladní vrstva ze štěrkodrti, prům. tl. 100 mm, frakce 0/32</t>
  </si>
  <si>
    <t>564861111RT4</t>
  </si>
  <si>
    <t>Podklad ze štěrkodrti po zhutnění tloušťky 20 cm štěrkodrť frakce 0-63 mm</t>
  </si>
  <si>
    <t>- podkladní vrstva ze štěrkodrti, prům. tl. 200 mm, frakce 0/63, vč. rozšíření pod obruby</t>
  </si>
  <si>
    <t>SKLADBA 3 - KOMUNIKACE : (46,6+47,0+25,70+14,0+22,60+61,50+72,10+38,30+19,70+28,0+69,80+132,30+560,10+21,80+25,10+49,50+21,50+29,80+69,20+5,0+412,90+17,90)*1,2</t>
  </si>
  <si>
    <t>asf. sjezdy : (3,30+2,60+3,0+4,90+4,10+8,70+4,30+28,80)*1,20</t>
  </si>
  <si>
    <t>- odečet použití stávajícího materiálu : -2127,615</t>
  </si>
  <si>
    <t>564861111RV1</t>
  </si>
  <si>
    <t>Podklad ze štěrkodrti po zhutnění tloušťky 20 cm bez dodávky kameniva</t>
  </si>
  <si>
    <t>- podkladní vrstva ze štěrkodrti, prům. tl. 200 mm, s použitím stávajícího kameniva z odkopu - předpoklad využitelnosti = 60%, vč. rozšíření pod obruby</t>
  </si>
  <si>
    <t>- stávající vyzískaný materiál bude použit v maximální možné míře ale jen v případě vhodnosti. Tento může být použit  i v rámci ostatních položek štěrkových vrstev v rámci tohoto objektu</t>
  </si>
  <si>
    <t>odstranění povrchu tl 25 cm - 60% využitelné : 2092,10*0,60*0,25/0,2</t>
  </si>
  <si>
    <t>odstranění povrchu tl 30 cm - 60% využitelné : 620,60*0,60*0,30/0,2</t>
  </si>
  <si>
    <t>592451124R</t>
  </si>
  <si>
    <t>Dlažba 20x10x6 cm přírodní skladba</t>
  </si>
  <si>
    <t>- povrch z bet. zámkové dlažby tl. 60 mm, u nových materiálů ztratné 5%</t>
  </si>
  <si>
    <t>chodník pravá : (93,40+63,50+207,10+115,70+99,50+108,80)*1,05</t>
  </si>
  <si>
    <t>chodník levá : (71,80+121,30+25,40+119,30+199,9)*1,05</t>
  </si>
  <si>
    <t>za mostem : 270,80*1,05</t>
  </si>
  <si>
    <t>592451151R</t>
  </si>
  <si>
    <t>Dlažba SLP skladba 20x10x6 cm červená dlažba pro nevidomé</t>
  </si>
  <si>
    <t>- dlažba bezb. úprav - varovné pásy, signální pásy, 10% ztratné</t>
  </si>
  <si>
    <t>chodník pravá : (1,75+2,90+0,60+3,0+3,0+3,50+3,90+3,30+4,0+3,0+1,40)*1,05</t>
  </si>
  <si>
    <t>chodník levá : (3,8+3,8+1,60+1,40+3,80+3,20+4,30+3,90+2,50+2,40)*1,05</t>
  </si>
  <si>
    <t>za mostem : (1,40+3,20+3,40+1,40)*1,05</t>
  </si>
  <si>
    <t>59245111R</t>
  </si>
  <si>
    <t>Dlažba sklad. 20x10x6 cm červená</t>
  </si>
  <si>
    <t>- dlažba bezpečnostního odstupu v prsotoru nástupišť, vč. 5,0% ztratného</t>
  </si>
  <si>
    <t>chodník pravá : 3,60*1,05</t>
  </si>
  <si>
    <t>chodník levá : 3,60*1,05</t>
  </si>
  <si>
    <t>za mostem : (3,60+3,60)*1,05</t>
  </si>
  <si>
    <t>596215021R00</t>
  </si>
  <si>
    <t>Kladení zámkové dlažby tl. 6 cm do drtě tl. 4 cm</t>
  </si>
  <si>
    <t>- kladení povrchu ze zámkové dlažby - pochozí plochy</t>
  </si>
  <si>
    <t>chodník pravá : (93,40+63,50+207,10+115,70+99,50+108,80)</t>
  </si>
  <si>
    <t>chodník levá : (71,80+121,30+25,40+119,30+199,9)</t>
  </si>
  <si>
    <t>za mostem : 270,80</t>
  </si>
  <si>
    <t>SLP - chodník pravá : (1,75+2,90+0,60+3,0+3,0+3,50+3,90+3,30+4,0+3,0+1,40)</t>
  </si>
  <si>
    <t>SLP - chodník levá : (3,8+3,8+1,60+1,40+3,80+3,20+4,30+3,90+2,50+2,40)</t>
  </si>
  <si>
    <t>SLP - za mostem : (1,40+3,20+3,40+1,40)</t>
  </si>
  <si>
    <t>červená - chodník pravá : 3,60</t>
  </si>
  <si>
    <t>červená - chodník levá : 3,60</t>
  </si>
  <si>
    <t>červená - za mostem : (3,60+3,60)</t>
  </si>
  <si>
    <t>564851111RT2</t>
  </si>
  <si>
    <t>Podklad ze štěrkodrti po zhutnění tloušťky 15 cm štěrkodrť frakce 0-32 mm</t>
  </si>
  <si>
    <t>- podkladní vrstva chodníku, tl. 150 mm, ŠD frakce 0/32, vč. rozšíření pod obruby</t>
  </si>
  <si>
    <t>chodník pravá : (93,40+63,50+207,10+115,70+99,50+108,80)*1,10</t>
  </si>
  <si>
    <t>chodník levá : (71,80+121,30+25,40+119,30+199,9)*1,10</t>
  </si>
  <si>
    <t>za mostem : 270,80*1,10</t>
  </si>
  <si>
    <t>SLP - chodník pravá : (1,75+2,90+0,60+3,0+3,0+3,50+3,90+3,30+4,0+3,0+1,40)*1,10</t>
  </si>
  <si>
    <t>SLP - chodník levá : (3,8+3,8+1,60+1,40+3,80+3,20+4,30+3,90+2,50+2,40)*1,10</t>
  </si>
  <si>
    <t>SLP - za mostem : (1,40+3,20+3,40+1,40)*1,10</t>
  </si>
  <si>
    <t>červená - chodník pravá : 3,60*1,10</t>
  </si>
  <si>
    <t>červená - chodník levá : 3,60*1,10</t>
  </si>
  <si>
    <t>červená - za mostem : (3,60+3,60)*1,10</t>
  </si>
  <si>
    <t>592451170R</t>
  </si>
  <si>
    <t>Dlažba 20x10x8 cm přírodní</t>
  </si>
  <si>
    <t>- povrch z bet. zámkové dlažby tl. 80 mm - v prostoru chodníkového přejezdu, vč. ztratného 5,0%</t>
  </si>
  <si>
    <t>chodník pravá : (8,30+5,50+4,40+11,0+25,30)*1,05</t>
  </si>
  <si>
    <t>chodník levá : (1,90+6,40+7,70+10,0+9,10)*1,05</t>
  </si>
  <si>
    <t>za mostem : 0</t>
  </si>
  <si>
    <t>592451158R</t>
  </si>
  <si>
    <t>Dlažba SLP skladba 20x10x8 cm červená dlažba pro nevidomé</t>
  </si>
  <si>
    <t>- dlažba varovného pásu v prostoru s možností pojezdu</t>
  </si>
  <si>
    <t>chodník pravá : (8,40+2,50+2,10+2,50+2,50+13,80)*1,05</t>
  </si>
  <si>
    <t>chodník levá : (2,80+3,30+4,4+4,10+5,70)*1,05</t>
  </si>
  <si>
    <t>59245040R</t>
  </si>
  <si>
    <t>Dlažba zámková SLP s vodicí linií přírodní 20/20/8 dlažba pro nevidomé</t>
  </si>
  <si>
    <t>- umělá vodící linie v prostoru dlouhých sjezdů, 5% ztratné</t>
  </si>
  <si>
    <t>chodník pravá : 10,3*1,05</t>
  </si>
  <si>
    <t>chodník levá : 3,40*1,05</t>
  </si>
  <si>
    <t>596215040R00</t>
  </si>
  <si>
    <t>Kladení zámkové dlažby tl. 8 cm do drtě tl. 4 cm</t>
  </si>
  <si>
    <t>- klsdení povrchu ze zámkové dlažby - pojížděné plochy</t>
  </si>
  <si>
    <t>chodník pravá : (8,30+5,50+4,40+11,0+25,30)</t>
  </si>
  <si>
    <t>chodník levá : (1,90+6,40+7,70+10,0+9,10)</t>
  </si>
  <si>
    <t>SLP chodník pravá : (8,40+2,50+2,10+2,50+2,50+13,80)</t>
  </si>
  <si>
    <t>SLP chodník levá : (2,80+3,30+4,4+4,10+5,70)</t>
  </si>
  <si>
    <t>vodící linie chodník pravá : 10,3</t>
  </si>
  <si>
    <t>vodící linie chodník levá : 3,40</t>
  </si>
  <si>
    <t>58380120R</t>
  </si>
  <si>
    <t>Kostka dlažební drobná 8/10  tř.1</t>
  </si>
  <si>
    <t>- povrch plochy rošíření v prostoru vjezdu do lokality TI Edrovice</t>
  </si>
  <si>
    <t>- nový materiál žulová kostka 8/10</t>
  </si>
  <si>
    <t>- 5m2=1,0t materiálu</t>
  </si>
  <si>
    <t>20,5/5</t>
  </si>
  <si>
    <t>591211111R00</t>
  </si>
  <si>
    <t>Kladení dlažby drobné kostky,lože z kamen.tl. 5 cm</t>
  </si>
  <si>
    <t>- povrch rozšíření v prostoru vjezdu do lokality TI Edrovice</t>
  </si>
  <si>
    <t>20,50</t>
  </si>
  <si>
    <t>596811111R00</t>
  </si>
  <si>
    <t>Kladení dlaždic kom.pro pěší, lože z kameniva těž.</t>
  </si>
  <si>
    <t>- kladení rozebraných dlažeb kamenných a betonových</t>
  </si>
  <si>
    <t>- zpětná pokládka dlažeb ve sjezdech</t>
  </si>
  <si>
    <t>kamenné dlažby : 25,50+12,10+7,70</t>
  </si>
  <si>
    <t>564861111RT2</t>
  </si>
  <si>
    <t>Podklad ze štěrkodrti po zhutnění tloušťky 20 cm štěrkodrť frakce 0-32 mm</t>
  </si>
  <si>
    <t>- podkladní vrstva ploch s možností pojezdu, ŠD frakce 0/32 tl. 200 mm, vč. rozšíření pod obruby</t>
  </si>
  <si>
    <t>chodník pravá : (8,30+5,50+4,40+11,0+25,30)*1,20</t>
  </si>
  <si>
    <t>chodník levá : (1,90+6,40+7,70+10,0+9,10)*1,20</t>
  </si>
  <si>
    <t>SLP chodník pravá : (8,40+2,50+2,10+2,50+2,50+13,80)*1,20</t>
  </si>
  <si>
    <t>SLP chodník levá : (2,80+3,30+4,4+4,10+5,70)*1,20</t>
  </si>
  <si>
    <t>vodící linie chodník pravá : 10,3*1,20</t>
  </si>
  <si>
    <t>vodící linie chodník levá : 3,40*1,20</t>
  </si>
  <si>
    <t>kostka 8/10 : 20,50*1,20</t>
  </si>
  <si>
    <t>zpětná pokládka sjezdů - kamenné dlažby : (25,50+12,10+7,70)*1,20</t>
  </si>
  <si>
    <t>zpětná podkládka sjezdů - betonová dlažba : 14,10*1,20</t>
  </si>
  <si>
    <t>zpětná pokládka - dlažba okolo hospody u mostu přes Podolský potok : 50,70*1,20</t>
  </si>
  <si>
    <t>- povrch nezpevněných sjezdů tl. 200 mm</t>
  </si>
  <si>
    <t>21,30+4,70+2,50+6,80</t>
  </si>
  <si>
    <t>569621116R00</t>
  </si>
  <si>
    <t>Zpevnění krajnic asfaltovým recyklátem tl. 10 cm</t>
  </si>
  <si>
    <t>- provedení krajnic podél komunikace v místě provádění výkopových prací na VO</t>
  </si>
  <si>
    <t>(255,0+63,50)*0,50</t>
  </si>
  <si>
    <t>55241710R</t>
  </si>
  <si>
    <t>Poklop litina A15</t>
  </si>
  <si>
    <t>RTS 18/ II</t>
  </si>
  <si>
    <t>- výměna poklopů stávajících šachet splaškové kanalizace</t>
  </si>
  <si>
    <t>- litinový poklop šachet, třída zatížení A15, v prostoru zeleně</t>
  </si>
  <si>
    <t>- poklopy se zámkem a s kloubovým uložením víka</t>
  </si>
  <si>
    <t>55241711R</t>
  </si>
  <si>
    <t>Poklop litina B125</t>
  </si>
  <si>
    <t>RTS 21/ I</t>
  </si>
  <si>
    <t>- litinový poklop šachet, třída zatížení B125, v prostoru chodník</t>
  </si>
  <si>
    <t>55241713R</t>
  </si>
  <si>
    <t>Poklop litina D400</t>
  </si>
  <si>
    <t>- litinový poklop šachet, třída zatížení D400, v prostoru s možností pojezdu</t>
  </si>
  <si>
    <t>899102111R00</t>
  </si>
  <si>
    <t>Osazení poklopu s rámem do 100 kg</t>
  </si>
  <si>
    <t>- osazení nových poklopů šachet</t>
  </si>
  <si>
    <t>A15 : 2</t>
  </si>
  <si>
    <t>B125 : 6</t>
  </si>
  <si>
    <t>D400 : 12</t>
  </si>
  <si>
    <t>916261111R00</t>
  </si>
  <si>
    <t>Osazení obruby z kostek drobných, s boční opěrou</t>
  </si>
  <si>
    <t>- část dvojřádku z kostek 10/12 vnější - s opěrou</t>
  </si>
  <si>
    <t>chodník pravá : 76,90+48,50+163,30+51,60+40,70+97,80+74,0</t>
  </si>
  <si>
    <t>chodník levá : 26,0+19,50+14,50+41,50+50,80+88,90+148,60+137,90+8,80</t>
  </si>
  <si>
    <t>za mostem : 90,80+66,80</t>
  </si>
  <si>
    <t>899331111R00</t>
  </si>
  <si>
    <t>Výšková úprava vstupu do 20 cm, poklopu</t>
  </si>
  <si>
    <t>- výšková úprava poklopů kanalizačních šachet</t>
  </si>
  <si>
    <t>899431111R00</t>
  </si>
  <si>
    <t>Výšková úprava do 20 cm, krytu šoupěte</t>
  </si>
  <si>
    <t>- výšková úprava šoupat a hydrantových poklopů</t>
  </si>
  <si>
    <t>šoupě : 6</t>
  </si>
  <si>
    <t>919735112R00</t>
  </si>
  <si>
    <t>Řezání stávajícího živičného krytu tl. 5 - 10 cm</t>
  </si>
  <si>
    <t>RTS 20/ II</t>
  </si>
  <si>
    <t>- zařezání pracovních spár v asfaltovém povrchu komunikace</t>
  </si>
  <si>
    <t>chodník pravá + VO : 115,05+30,50+38,30+285,8+27,40+8,60+29,40+6,50+12,50+38,30+6,0+6,0+8,0+4,0*2+12,50</t>
  </si>
  <si>
    <t>chodník levá : 19,20+7,20+4,60+34,80+339,90+10,90+9,30+11,20</t>
  </si>
  <si>
    <t>za mostem : 32,30+26,50+21,90+5,10</t>
  </si>
  <si>
    <t>919726213R00</t>
  </si>
  <si>
    <t>Těsnění spár krytu zálivkou za tepla</t>
  </si>
  <si>
    <t>- zapravení pracovních spár asfaltovou zálivkou za tepla, vč. případného vyčištění a impregnace před zalitím</t>
  </si>
  <si>
    <t>59217488R</t>
  </si>
  <si>
    <t>Obrubník silniční 1000/150/250 přírodní</t>
  </si>
  <si>
    <t>- silniční obruba, ztratné 5%</t>
  </si>
  <si>
    <t>chodník pravá : (76,90+48,50+163,30+51,60+40,70+97,80+74,0)*1,05</t>
  </si>
  <si>
    <t>chodník levá : (26,0+19,50+14,50+41,50+50,80+88,90+148,60+137,90+8,80)*1,05</t>
  </si>
  <si>
    <t>za mostem : (90,80+66,80)*1,05</t>
  </si>
  <si>
    <t>- odečet nájezdová obruba chodník pravá : -1*(4,0+18,0+4,0+4,0+4,0+9,0+8,0+5,0+4,0+5,0+5,0+8,0+8,0+30,0)*1,05</t>
  </si>
  <si>
    <t>- odečet nájezdová obruba chodník levá : -1*(16,50+4,0+4,0+4,0+12,0+4,0+6,0+7,0+4,0+6,0+9,0+13,0+7,0+6,0+3,0+5,0)*1,05</t>
  </si>
  <si>
    <t>- odečet nájezdová obruba za mostem : -1*(4,0+4,0)*1,05</t>
  </si>
  <si>
    <t>- odečet přechodová obruba : -54*1,05</t>
  </si>
  <si>
    <t>- odečet nástupištní obruba : -64*1,05</t>
  </si>
  <si>
    <t>59217476R</t>
  </si>
  <si>
    <t>Obrubník silniční nájezdový 1000/150/150 šedý</t>
  </si>
  <si>
    <t>- silniční nájezdový obrubník 150/150, ztratné 5%</t>
  </si>
  <si>
    <t>nájezdová obruba chodník pravá : (4,0+18,0+4,0+4,0+4,0+9,0+8,0+5,0+4,0+5,0+5,0+8,0+8,0+30,0)*1,05</t>
  </si>
  <si>
    <t>nájezdová obruba chodník levá : (16,50+4,0+4,0+4,0+12,0+4,0+6,0+7,0+4,0+6,0+9,0+13,0+7,0+6,0+3,0+5,0)*1,05</t>
  </si>
  <si>
    <t>nájezdová obruba za mostem : (4,0+4,0)*1,05</t>
  </si>
  <si>
    <t>59217480R</t>
  </si>
  <si>
    <t>Obrubník silniční přechodový L 1000/150/150-250</t>
  </si>
  <si>
    <t>přechodová obruba L chodník pravá : 12</t>
  </si>
  <si>
    <t>přechodová obruba L obruba chodník levá : 12</t>
  </si>
  <si>
    <t>přechodová obruba L obruba za mostem : 3</t>
  </si>
  <si>
    <t>59217481R</t>
  </si>
  <si>
    <t>Obrubník silniční přechodový P 1000/150/150-250</t>
  </si>
  <si>
    <t>přechodová obruba P chodník pravá : 12</t>
  </si>
  <si>
    <t>přechodová obruba P obruba chodník levá : 12</t>
  </si>
  <si>
    <t>přechodová obruba P obruba za mostem : 3</t>
  </si>
  <si>
    <t>58380129R</t>
  </si>
  <si>
    <t>Kostka dlažební drobná 10/12 štípaná Itř. 1t=4,0m2</t>
  </si>
  <si>
    <t>- kostky 10/12 2 řádků</t>
  </si>
  <si>
    <t>- nový materiál s odečtem očištěného materiálu</t>
  </si>
  <si>
    <t>- 4m2 = 1t materiálu</t>
  </si>
  <si>
    <t>chodník pravá : (76,90+48,50+163,30+51,60+40,70+97,80+74,0)*0,25/4</t>
  </si>
  <si>
    <t>chodník levá : (26,0+19,50+14,50+41,50+50,80+88,90+148,60+137,90+8,80)*0,25/4</t>
  </si>
  <si>
    <t>za mostem : (0,80+66,80)*0,25/4</t>
  </si>
  <si>
    <t>- stávající očištěný materiál : -4,30/4</t>
  </si>
  <si>
    <t>916231111R00</t>
  </si>
  <si>
    <t>Osazení obruby z kostek drobných, bez boční opěry</t>
  </si>
  <si>
    <t>- část dvojřádku z kostek 10/12 vnitřní - bez opěry</t>
  </si>
  <si>
    <t>592174230R</t>
  </si>
  <si>
    <t>Obrubník chodníkový 1000/80/250 přírodní</t>
  </si>
  <si>
    <t>- obrubník 1000/250/80, 5% ztratné</t>
  </si>
  <si>
    <t>chodník pravá : (74,40+49,20+154,20+81,10+87,0+14,60+58,20)*1,05</t>
  </si>
  <si>
    <t>chodník levá : (18,90+49,20+91,30+121,10+25,10+130,30+2,80+1,80)*1,05</t>
  </si>
  <si>
    <t>za mostem : (20,80+19,10+60,20+60,50)*1,05</t>
  </si>
  <si>
    <t>917862111R00</t>
  </si>
  <si>
    <t>Osazení stojat. obrub.bet. s opěrou,lože z C 12/15</t>
  </si>
  <si>
    <t>- osazení betonových obrub</t>
  </si>
  <si>
    <t>silniční obruba : 895</t>
  </si>
  <si>
    <t>nájezdová obruba : 234,50</t>
  </si>
  <si>
    <t>přechodová obruba : 54</t>
  </si>
  <si>
    <t>chodníková obruba : 1120</t>
  </si>
  <si>
    <t>914121OA0</t>
  </si>
  <si>
    <t>Dopravní značky, základní velikost, ocelová - dodávka a montáž</t>
  </si>
  <si>
    <t>- nové SDZ</t>
  </si>
  <si>
    <t>P2 : 11</t>
  </si>
  <si>
    <t>P4 : 4</t>
  </si>
  <si>
    <t>IP6 : 4</t>
  </si>
  <si>
    <t>IJ4b : 4</t>
  </si>
  <si>
    <t>ev.č. propustku : 2</t>
  </si>
  <si>
    <t>914122OA0</t>
  </si>
  <si>
    <t>Dopravní značky, základní velikost, ocelová - montáž s přemístěním</t>
  </si>
  <si>
    <t>- přemístění stávajícího SDZ, položka zahrnuje demnotáž stávající značky, odstranění patky, novou patku a osazení značky do nové polohy</t>
  </si>
  <si>
    <t>B12+E12 : 2</t>
  </si>
  <si>
    <t>P4 : 2</t>
  </si>
  <si>
    <t>915111OA0</t>
  </si>
  <si>
    <t>Vodorovné dopravní značení barvou, hladké - dodávka a montáž</t>
  </si>
  <si>
    <t xml:space="preserve">m2    </t>
  </si>
  <si>
    <t>- nové VDZ</t>
  </si>
  <si>
    <t>vodící proužek v prostoru křižovatky V2b 1,50/1,50/0,125 : (23,5+23,30+18,30+14,10+11,80+12,70+13,70+14,80+15,9+13,50+28,10)*0,125*0,5</t>
  </si>
  <si>
    <t>vodící proužek V4 0,125 : (43,90+30,50+25,60+73,50+42,90+33,9+30,50+78,0+4,80+40,60+3,40+29,50+9,20+42,20+8,80+56,20+135,10+68,90+47,80+84,30+13,70*2+47,60)*0,125</t>
  </si>
  <si>
    <t>záliv V4 0,50/0,50/0,25 : 46,50*2*0,25*0,5</t>
  </si>
  <si>
    <t>přechod pro chodce V7 : 6*4,0*0,50*2</t>
  </si>
  <si>
    <t>vyznačení autobusové zastávky V11a - žlutá : ((18,50+17,0)*0,125+2,15)*4</t>
  </si>
  <si>
    <t>komunikace : 353,0</t>
  </si>
  <si>
    <t>SKLADBA 4 - ZASTÁVKY AUTOBUSU : 96,50+96,50+80,0+80,0</t>
  </si>
  <si>
    <t>SKLADBA 4 - ZASTÁVKY AUTOBUSU : (96,50+96,50+80,0+80,0)*2</t>
  </si>
  <si>
    <t>577152123R00</t>
  </si>
  <si>
    <t>Beton asfalt. ACL 16+ ložný, š. nad 3 m, tl. 6 cm</t>
  </si>
  <si>
    <t>- ložná vrstva ACL 16, tl. 60 mm v prsotoru zastávek BUS</t>
  </si>
  <si>
    <t>SKLADBA 4 - ZASTÁVKY AUTOBUSU : (96,50+96,50+80,0+80,0)*1,20</t>
  </si>
  <si>
    <t>917882123RT2</t>
  </si>
  <si>
    <t>Osazení sady náběh. zastávk. obrubníků, celkem 4 m vč. dod. BZO 300-330 L a P a BZO 330-350 L a P</t>
  </si>
  <si>
    <t>sada</t>
  </si>
  <si>
    <t>- osazení a dodávka přechodové a náběhové nástupištní obruby</t>
  </si>
  <si>
    <t>- 2 sady / zastávku</t>
  </si>
  <si>
    <t>4*2</t>
  </si>
  <si>
    <t>917882111RT2</t>
  </si>
  <si>
    <t>Osazení obrubníku bet. zastávkového, lože C 12/15 včetně dodávky přímého zastávk. obrubníku BZO 350</t>
  </si>
  <si>
    <t>- osazení a dodávka přímého zastávkového obrubníku, výška +200 mm</t>
  </si>
  <si>
    <t>- 1 zastávka /12 ks obrub</t>
  </si>
  <si>
    <t>4*12</t>
  </si>
  <si>
    <t>Mobiliář - přístřešky pro zastávky veřejné dopravy</t>
  </si>
  <si>
    <t>- montáž, osazení a dodávku kompletního zařízení, předepsaného zadávací dokumentací</t>
  </si>
  <si>
    <t>- nezbytné zemní práce a základové konstrukce</t>
  </si>
  <si>
    <t>- předepsanou povrchovou úpravu (nátěry a pod.)</t>
  </si>
  <si>
    <t>Pozn.: materiál uvedený v textu představuje rozhodující podíl ve výrobku</t>
  </si>
  <si>
    <t>- uprava svahování na vtoku a výtoku propustku</t>
  </si>
  <si>
    <t>vtok : 44,30</t>
  </si>
  <si>
    <t>výtok : 22,60</t>
  </si>
  <si>
    <t>vsakovací průleh : 97,0</t>
  </si>
  <si>
    <t>185803103R00</t>
  </si>
  <si>
    <t>Shrabání organických naplavenin</t>
  </si>
  <si>
    <t>- vyčištění vtoku od naplavenin, vč. likvidace</t>
  </si>
  <si>
    <t>8,60*1,50*2</t>
  </si>
  <si>
    <t>938902132R00</t>
  </si>
  <si>
    <t>Očištění konstrukcí od porostu na ostatních plochách</t>
  </si>
  <si>
    <t>- vyčištění prostoru výtoku od porostů, vč. likvidace, odstranění náletových dřevin, křovin</t>
  </si>
  <si>
    <t>výtok : 22,70</t>
  </si>
  <si>
    <t>vsakovací rýha : 97,0</t>
  </si>
  <si>
    <t>132301211R00</t>
  </si>
  <si>
    <t>Hloubení rýh š.do 200 cm hor.4 do 100 m3</t>
  </si>
  <si>
    <t>- odkop obsypu stávající konstrukce propustku, zemina, odkop pro základy, odláždění, úprava terénu</t>
  </si>
  <si>
    <t>základ a čelo vtoku : 1,25*3,0*0,80+0,65*3,0*1,20</t>
  </si>
  <si>
    <t>odláždění vtoku : 4,0*1,0*0,30</t>
  </si>
  <si>
    <t>základ a čelo výtoku : 1,10*3,00*0,80</t>
  </si>
  <si>
    <t>odláždění výtoku : 3,0*4,0*0,30</t>
  </si>
  <si>
    <t>odkop pro rouru : 11,60*0,3*2*1,65</t>
  </si>
  <si>
    <t>- odečet stávajících bouraných konstrukcí : -(2,0*0,50*2+2,0*0,80*0,80)-8,60*3,15*0,3*0,3</t>
  </si>
  <si>
    <t>hloubení vsakovací rýhy pře svahováním : 26,0*1,0*1,0+26,0*1,0*1,0*0,50</t>
  </si>
  <si>
    <t>- odkopávky pro rozšíření komunikace v prostoru propustku a sjednocení šířkového řešení komunikace na š = 5,40 m</t>
  </si>
  <si>
    <t>2,25*3,0</t>
  </si>
  <si>
    <t>151101101R00</t>
  </si>
  <si>
    <t>Pažení a rozepření stěn rýh - příložné - hl.do 2 m</t>
  </si>
  <si>
    <t>- zabezpečení výkopu proti sesunutí</t>
  </si>
  <si>
    <t>trubka propustku : 1,60*1,65*2</t>
  </si>
  <si>
    <t>čelo vtoku : 1,25*3,0+1,25*(0,75)*2</t>
  </si>
  <si>
    <t>151101111R00</t>
  </si>
  <si>
    <t>Odstranění pažení stěn rýh - příložné - hl. do 2 m</t>
  </si>
  <si>
    <t>- zabezpečení výkopu proti sesunutí - demont</t>
  </si>
  <si>
    <t>161101101R00</t>
  </si>
  <si>
    <t>Svislé přemístění výkopku z hor.1-4 do 2,5 m</t>
  </si>
  <si>
    <t>- odkop ostatního obsypu stávající konstrukce propustku, zemina, odkop pro základy, odláždění, úprava terénu</t>
  </si>
  <si>
    <t>hloubení rýh : 57,5459</t>
  </si>
  <si>
    <t>- zásyp rýhy propustku po výšku stávající nivelety komunikace, štěrkodrť frakce 0/63 (popř 0/32)</t>
  </si>
  <si>
    <t>ŠD 0/63 (popř. 0/32) : 1,99*3,0</t>
  </si>
  <si>
    <t>- materiál zásyp rýhy propustku po výšku stávající nivelety (popř. může být nahrazen frakcí 0/32)</t>
  </si>
  <si>
    <t>5,97*2,20</t>
  </si>
  <si>
    <t>17380    OA0</t>
  </si>
  <si>
    <t>Zemní krajnice a dosypávky z nakupovaných materiálů</t>
  </si>
  <si>
    <t>RTS 18/ I</t>
  </si>
  <si>
    <t>- hutněný zásyp vhodnou zeminou z výkopku</t>
  </si>
  <si>
    <t>(0,60+0,42)*(3,0*2+1,25*2)</t>
  </si>
  <si>
    <t>17581    OA0</t>
  </si>
  <si>
    <t>Obsyp potrubí a objektů z nakupovaných materiálů</t>
  </si>
  <si>
    <t>- zásyp propustku (sypaninou - ŠP), hutnění po vrstvách max 300 mm</t>
  </si>
  <si>
    <t>obsyp : 11,60*(1,20*0,70-3,14*0,3*0,3)</t>
  </si>
  <si>
    <t>451576111R00</t>
  </si>
  <si>
    <t>Podkladní vrstva ze štěrkopísku do 20 cm</t>
  </si>
  <si>
    <t>- podkadní vrstva ŠP pod troubu propustku</t>
  </si>
  <si>
    <t>11,60*1,20</t>
  </si>
  <si>
    <t>451571111R00</t>
  </si>
  <si>
    <t>Lože dlažby ze štěrkopísků tl. do 10 cm</t>
  </si>
  <si>
    <t>- podkladní vrstva pod základy čel propustku</t>
  </si>
  <si>
    <t>(1,25*3,0+1,05*3,0)*1,1</t>
  </si>
  <si>
    <t>139601102R00</t>
  </si>
  <si>
    <t>Ruční výkop jam, rýh a šachet v hornině tř. 3</t>
  </si>
  <si>
    <t>- výkop patek pro silniční zábradlí - krajní patky</t>
  </si>
  <si>
    <t>0,30*0,30*0,80*(2+2)</t>
  </si>
  <si>
    <t>- úprava povrchu zemní pláně a jejího spádování v prostoru dna vsakovací rýhy</t>
  </si>
  <si>
    <t>19,0*1,0</t>
  </si>
  <si>
    <t>274313621R00</t>
  </si>
  <si>
    <t xml:space="preserve">Beton základových pasů prostý C 20/25 </t>
  </si>
  <si>
    <t>- základ pro čelo, odláždění, patky zábradlí vše beton C20/25 XF3</t>
  </si>
  <si>
    <t>základy čel : 1,25*3,0*0,80+1,05*3,0*0,80</t>
  </si>
  <si>
    <t>patky zábradlí : 0,30*0,30*0,80*4</t>
  </si>
  <si>
    <t>345321616R00</t>
  </si>
  <si>
    <t>Zídky z betonu železového C 30/37</t>
  </si>
  <si>
    <t>- čela na vtoku a výtoku</t>
  </si>
  <si>
    <t>čela propustku : 1,25*3,0*0,65</t>
  </si>
  <si>
    <t>římsy propustku : 0,75*0,25*3,0</t>
  </si>
  <si>
    <t>273321321R00</t>
  </si>
  <si>
    <t>Železobeton základových desek C 20/25</t>
  </si>
  <si>
    <t>- roznášecí deska</t>
  </si>
  <si>
    <t>9,35*1,80*0,15</t>
  </si>
  <si>
    <t>317366   OA0</t>
  </si>
  <si>
    <t>Výztuž čel, říms s kari-sítí</t>
  </si>
  <si>
    <t>- síť KARI 8/150/150, 1m2 = cca 5,40 kg</t>
  </si>
  <si>
    <t>- ŽB prvky, roznášecí deska</t>
  </si>
  <si>
    <t>čelo vtoku propustku : ((2*1,95*2,90)*5,4)/1000</t>
  </si>
  <si>
    <t>čelo výtoku propustku : (2*0,70*2,90*5,4)/1000</t>
  </si>
  <si>
    <t>roznášecí deska : (9,30*1,70*5,4)/1000</t>
  </si>
  <si>
    <t>279351105R00</t>
  </si>
  <si>
    <t>Bednění stěn základových zdí, oboustranné-zřízení</t>
  </si>
  <si>
    <t>- bednění základu, čela, římsy,roznášecí desky</t>
  </si>
  <si>
    <t>základy : (0,80*3,0*2+1,25*0,80*2)+(1,05*0,80*2+0,80*3,0*2)</t>
  </si>
  <si>
    <t>čela : 1,25*0,80*2</t>
  </si>
  <si>
    <t>římsy : 0,25*3,0*2+0,25*0,75*2</t>
  </si>
  <si>
    <t>279351106R00</t>
  </si>
  <si>
    <t>Bednění stěn základových zdí, oboustranné-odstran.</t>
  </si>
  <si>
    <t>264415   OA0</t>
  </si>
  <si>
    <t>Vrty pro piloty tř. IV DN do 300 mm</t>
  </si>
  <si>
    <t>- vrtání v prostoru vsakovacího průlehu, do vrtu bude nasunuta trubka PVC DN200, trubka bude na povrchu v rozsahu dna vsakovacího průlehu navrtána otvory prům. min 0,5 cm</t>
  </si>
  <si>
    <t>6,0*3</t>
  </si>
  <si>
    <t>594411111R00</t>
  </si>
  <si>
    <t>Dlažba z lomového kamene,lože z MC do 5 cm</t>
  </si>
  <si>
    <t>- provedeno kameny o minimální hmotnosti 50 kg/ks</t>
  </si>
  <si>
    <t>odláždění vtoku : 4,0*1,0</t>
  </si>
  <si>
    <t>odláždění výtoku : 3,0*4,0</t>
  </si>
  <si>
    <t>564761111R00</t>
  </si>
  <si>
    <t>Podklad z kameniva drceného vel.32-63 mm,tl. 20 cm</t>
  </si>
  <si>
    <t>dno vsakovací rýhy - proměnná tloušťka vrstvy štěrku 300-500 mm (prům tl. 400 mm) : 19,0*1,0*2</t>
  </si>
  <si>
    <t>28614296R</t>
  </si>
  <si>
    <t>Trubka kanal. korug. SN10 (SN8), DN 600x6000 mm PP</t>
  </si>
  <si>
    <t>- potrubí propustku - trubka PP KG, DN600, délka11,60 m, nutné seříznutí dle sklonu čel</t>
  </si>
  <si>
    <t>919571114R00</t>
  </si>
  <si>
    <t>Zřízení propustku z plastových trub do DN 600 mm</t>
  </si>
  <si>
    <t>- zřízení nového propustku PP KG DN600</t>
  </si>
  <si>
    <t>286114001R</t>
  </si>
  <si>
    <t>Trubka kanalizační PVC SN 8 160x6000mm hladká PVC-U, hnědá</t>
  </si>
  <si>
    <t>- trubka pro nasunutí do vrtů</t>
  </si>
  <si>
    <t>Čištění a reprofilace příko.nezpev.š.nad 40cm,objem do 0,50 m3/m</t>
  </si>
  <si>
    <t>- úprav příkopu, reprofilace, prohloubení, úprava polohy</t>
  </si>
  <si>
    <t>vtok : 15,0</t>
  </si>
  <si>
    <t>výtok : 0</t>
  </si>
  <si>
    <t>9111A1OA0</t>
  </si>
  <si>
    <t>Zábradlí silniční s vodorovnými madly, dodávka a montáž</t>
  </si>
  <si>
    <t>EXP 22</t>
  </si>
  <si>
    <t>- silniční zábradlí, výšky 1,10 m, délky 6,0 m</t>
  </si>
  <si>
    <t>- zábradlí bude provedeno v návrhových parametrech i barvě dle TP 186, str 20, obr P4</t>
  </si>
  <si>
    <t>- do římsy je zábradlí kotveno přes patní plechy chemickými kotvami (4ks/slopek), stejně je kotveno do krajních patek</t>
  </si>
  <si>
    <t>6,0*2</t>
  </si>
  <si>
    <t>966358   OA0</t>
  </si>
  <si>
    <t>Bourání propustů z trub do DN600 mm</t>
  </si>
  <si>
    <t>- bourání stávající betonové roury propustku DN600</t>
  </si>
  <si>
    <t>120901123R00</t>
  </si>
  <si>
    <t>Bourání konstrukcí ze železobetonu v odkopávkách</t>
  </si>
  <si>
    <t>- bourání stávajících čel propustku, odhad</t>
  </si>
  <si>
    <t>- na výtoku čelo nenalezeno</t>
  </si>
  <si>
    <t>čelo a základ vtoku : (2,0*0,50*2+2,0*0,80*0,80)</t>
  </si>
  <si>
    <t>711212002R00</t>
  </si>
  <si>
    <t>Hydroizolační povlak - nátěr nebo stěrka</t>
  </si>
  <si>
    <t>- izolační nátěr 1xNP + 2xNA</t>
  </si>
  <si>
    <t>- nátěr bet. konstrukcí v kontaktu se zeminou</t>
  </si>
  <si>
    <t>vtok : (1,20+0,70)*3,0*2+1,25*(0,90+0,70)*2</t>
  </si>
  <si>
    <t>výtok : 1,0*3,0*2+1,05*1,0*2</t>
  </si>
  <si>
    <t>998276101R00</t>
  </si>
  <si>
    <t>Přesun hmot, trubní vedení plastová, otevř. výkop</t>
  </si>
  <si>
    <t>na vzdálenost 15 m od hrany výkopu nebo od okraje šachty</t>
  </si>
  <si>
    <t>162601102R00</t>
  </si>
  <si>
    <t>Vodorovné přemístění výkopku z hor.1-4 do 5000 m</t>
  </si>
  <si>
    <t>odvoz na skládku - zpětné využití : 57,54590+6,75-8,67</t>
  </si>
  <si>
    <t>příkopy : 15,0*0,50</t>
  </si>
  <si>
    <t>- odstraněné a vybourané konstrukce</t>
  </si>
  <si>
    <t>konstrukce propustku stávajícího - beton roura : 8,60/2,50*1,45</t>
  </si>
  <si>
    <t>kosntrukce propustku stávajícího - beton čelo : 3,28*2,5</t>
  </si>
  <si>
    <t>- uložení na skládku dle pokynů stavebníka</t>
  </si>
  <si>
    <t>výkopek : 63,1259*2,0</t>
  </si>
  <si>
    <t>suť : 13,188</t>
  </si>
  <si>
    <t>- odláždění lom. kamenem 150 mm do betonu tl. 150 mm C20/25 XF3 vč. spárování CM</t>
  </si>
  <si>
    <t>- odkop pro chodník (zejména v prostoru původní silniční příkopy) předpoklad výměry chodníku LEVÁ celkové plochy</t>
  </si>
  <si>
    <t>- položka bude prováděna v případě zjištění neúnosné zemní pláně, jen po odsouhlasení investorem a projektantem v rozsahu odsouhlasení</t>
  </si>
  <si>
    <t>komunikací) a rázovou zatěžovací zkouškou (chodníky, parkoviště) nebo jejich kombinací dle návrhu zkušební laboratoře provádějící zkoušky - či projektanta.</t>
  </si>
  <si>
    <t/>
  </si>
  <si>
    <t>- dle ČSN 736133 - návrh a provádění zemního tělesa PK je minimální vrstva pro sanaci ZP stanovena tabulkou 5 a určenou zeminou v rozsahu 0,30-0,50 m, v rámci stavby bude upřednostněno provádění co nejmenších zemních prací na sanacích, tzn. pro sanaci jsou v rámci rozpočtové části navrženy hloubky 0,50 m pro komunikaci, 0,30 m pro chodníky a ostatní zpevněné plochy. Tato hloubka však nemusí být využita při zjištění dobrých výsledků únosnosti ZP - modul Edef2. Odkopy jsou rozepsány pro komunikace, chodníky i parkoviště a ostatní zpevněné plochy na 2 části (v mocnosti 1/2 předepsané vrstvy - 0,50 m (2x0,25 m) 0,30 m( 2x0,15 m) kdy bude v případě účelnosti proveden zkušební úsek délky cca 5,0 m v poloviční mocnosti sanace a v případě dosažení dostatečných hodnot únosnosti modulu Edef2 bude v daném úseku využito 1/2 mocnosti sanace, v opačném případě bude využita mocnost plná, v případě nedostatečných parametrů únosnosti i při plné vrtsvě provádění sanace bude toto řešeno operativně na stavbě návrhem projektanta ve spolupráci se silniční laboratoří.</t>
  </si>
  <si>
    <t>1/2 chodník levá : ((71,80+121,30+25,40+119,30+199,9)*1,10+(3,8+3,8+1,60+1,40+3,80+3,20+4,30+3,90+2,50+2,40)*1,10+3,60*1,10)*0,15*0,50</t>
  </si>
  <si>
    <t>2/2 chodník levá : ((71,80+121,30+25,40+119,30+199,9)*1,10+(3,8+3,8+1,60+1,40+3,80+3,20+4,30+3,90+2,50+2,40)*1,10+3,60*1,10)*0,15*0,50</t>
  </si>
  <si>
    <t>- zhutnění zemní pláně</t>
  </si>
  <si>
    <t>- položka bude prováděna v případě zjištění neúnosné zemní pláně, jen po odsouhlasení investorem a projektantem v rozsahu odsouhlasení, popis viz položky sanací</t>
  </si>
  <si>
    <t>1/2 chodník levá : ((71,80+121,30+25,40+119,30+199,9)*1,10+(3,8+3,8+1,60+1,40+3,80+3,20+4,30+3,90+2,50+2,40)*1,10+3,60*1,10)*0,50</t>
  </si>
  <si>
    <t>2/2 chodník levá : ((71,80+121,30+25,40+119,30+199,9)*1,10+(3,8+3,8+1,60+1,40+3,80+3,20+4,30+3,90+2,50+2,40)*1,10+3,60*1,10)*0,50</t>
  </si>
  <si>
    <t>289971212R00</t>
  </si>
  <si>
    <t>Zřízení vrstvy z geotextilie sklon do 1:5 š.do 6 m</t>
  </si>
  <si>
    <t>- zřízení geotextilie pod sanace</t>
  </si>
  <si>
    <t>- práce</t>
  </si>
  <si>
    <t>69365042R</t>
  </si>
  <si>
    <t>Geotextilie netkaná 300g 2x50 m</t>
  </si>
  <si>
    <t>- materiál vč. přesahů + 10%</t>
  </si>
  <si>
    <t>1/2 chodník levá : ((71,80+121,30+25,40+119,30+199,9)*1,10+(3,8+3,8+1,60+1,40+3,80+3,20+4,30+3,90+2,50+2,40)*1,10+3,60*1,10)*0,50*1,10</t>
  </si>
  <si>
    <t>2/2 chodník levá : ((71,80+121,30+25,40+119,30+199,9)*1,10+(3,8+3,8+1,60+1,40+3,80+3,20+4,30+3,90+2,50+2,40)*1,10+3,60*1,10)*0,50*1,10</t>
  </si>
  <si>
    <t>564851111RT4</t>
  </si>
  <si>
    <t>Podklad ze štěrkodrti po zhutnění tloušťky 15 cm štěrkodrť frakce 0-63 mm</t>
  </si>
  <si>
    <t>- položka pro sanace ZP chodníků z materiálu ŠD 0/63</t>
  </si>
  <si>
    <t>1/2 chodník levá : ((71,80+121,30+25,40+119,30+199,9)*1,10+(3,8+3,8+1,60+1,40+3,80+3,20+4,30+3,90+2,50+2,40)*1,10+3,60*1,10)</t>
  </si>
  <si>
    <t>2/2 chodník levá : ((71,80+121,30+25,40+119,30+199,9)*1,10+(3,8+3,8+1,60+1,40+3,80+3,20+4,30+3,90+2,50+2,40)*1,10+3,60*1,10)</t>
  </si>
  <si>
    <t>- přemístění výkopku do 3000 m, meziskládka na ulici Polní</t>
  </si>
  <si>
    <t>odvoz na skladku města : 94,38+94,38</t>
  </si>
  <si>
    <t>998223011R00</t>
  </si>
  <si>
    <t>Přesun hmot, pozemní komunikace, kryt dlážděný</t>
  </si>
  <si>
    <t>- položky budou odsouhlaseny po vyhodnocení charakteristiky Edef2 - únosnosti na úrovni zemní pláně, která musí dosahovat hodnot předepsaných dle PD, hodnoty budou prověřeny statickou zatěžovací zkouškou (ZP</t>
  </si>
  <si>
    <t>- odkop pro autobusový záliv a komunikace</t>
  </si>
  <si>
    <t>1/2 prostor nových komunikací / zálivů : (96,50+96,50+80,0+80,0)*0,25*0,50</t>
  </si>
  <si>
    <t>2/2 prostor nových komunikací / zálivů : (96,50+96,50+80,0+80,0)*0,25*0,50</t>
  </si>
  <si>
    <t>1/2 prostor nových komunikací / zálivů : (96,50+96,50+80,0+80,0)*0,50</t>
  </si>
  <si>
    <t>2/2 prostor nových komunikací / zálivů : (96,50+96,50+80,0+80,0)*0,50</t>
  </si>
  <si>
    <t>1/2 prostor nových komunikací / zálivů : (96,50+96,50+80,0+80,0)*0,50*1,10</t>
  </si>
  <si>
    <t>2/2 prostor nových komunikací / zálivů : (96,50+96,50+80,0+80,0)*0,50*1,10</t>
  </si>
  <si>
    <t>564871111RT4</t>
  </si>
  <si>
    <t>Podklad ze štěrkodrti po zhutnění tloušťky 25 cm štěrkodrť frakce 0-63 mm</t>
  </si>
  <si>
    <t>- položka pro sanace ZP ostaních zpevněných ploch z materiálu ŠD 0/63</t>
  </si>
  <si>
    <t>1/2 prostor nových komunikací / zálivů : (96,50+96,50+80,0+80,0)</t>
  </si>
  <si>
    <t>2/2 prostor nových komunikací / zálivů : (96,50+96,50+80,0+80,0)</t>
  </si>
  <si>
    <t>odvoz na skladku města : 88,25+88,25</t>
  </si>
  <si>
    <t>131301201R00</t>
  </si>
  <si>
    <t>Hloubení zapažených jam v hor.4 do 100 m3</t>
  </si>
  <si>
    <t>pro spodní stavbu : (4,23+4,39)*4,5</t>
  </si>
  <si>
    <t>131301209R00</t>
  </si>
  <si>
    <t>Příplatek za lepivost - hloubení zapaž.jam v hor.4</t>
  </si>
  <si>
    <t>38,79</t>
  </si>
  <si>
    <t>151828161RA0</t>
  </si>
  <si>
    <t>Záporové pažení dočasné, hor.4, HEB 160, hl.do 5 m</t>
  </si>
  <si>
    <t>Ochrana nábřežních zdí během provádění : 2*1,5*3,5</t>
  </si>
  <si>
    <t xml:space="preserve">Položka obsahuje: : </t>
  </si>
  <si>
    <t xml:space="preserve">- vyvrtání otvoru pro zápory : </t>
  </si>
  <si>
    <t xml:space="preserve">- osazení zápor do betonového lože se zásypem : </t>
  </si>
  <si>
    <t xml:space="preserve">- dodávku zápor včetně dopravy : </t>
  </si>
  <si>
    <t xml:space="preserve">- dodávka a osazení pažin z dřevěných fošen : </t>
  </si>
  <si>
    <t xml:space="preserve">- dodávka a montáž ocelové převázky : </t>
  </si>
  <si>
    <t xml:space="preserve">- osazení a napnutí kotev : </t>
  </si>
  <si>
    <t xml:space="preserve">- odstranění převázky : </t>
  </si>
  <si>
    <t xml:space="preserve">- vytažení zápor : </t>
  </si>
  <si>
    <t>162301102R00</t>
  </si>
  <si>
    <t>Vodorovné přemístění výkopku z hor.1-4 do 1000 m</t>
  </si>
  <si>
    <t>38,79-9</t>
  </si>
  <si>
    <t>162701109R00</t>
  </si>
  <si>
    <t>Příplatek k vod. přemístění hor.1-4 za další 1 km</t>
  </si>
  <si>
    <t>Horní Benešov: celkem 35 km : (38,79-9)*34</t>
  </si>
  <si>
    <t>včetně strojního přemístění materiálu pro zásyp ze vzdálenosti do 10 m od okraje zásypu</t>
  </si>
  <si>
    <t>za opěry po zemní pláň - z nakupovaného materiálu : 2*1,9*4,5</t>
  </si>
  <si>
    <t>před opěry - výkopkem ze stavby : 2*1*4,5</t>
  </si>
  <si>
    <t>2*1,9*3,5</t>
  </si>
  <si>
    <t>199000005R00</t>
  </si>
  <si>
    <t>Poplatek za skládku zeminy 1- 4, č. dle katal. odpadů 17 05 04</t>
  </si>
  <si>
    <t>29,79</t>
  </si>
  <si>
    <t>58344169R</t>
  </si>
  <si>
    <t>Štěrkodrtě frakce 0-32 A</t>
  </si>
  <si>
    <t>POL3_0</t>
  </si>
  <si>
    <t>za opěry po zemní pláň : 2*1,9*4,5*2</t>
  </si>
  <si>
    <t>272324OA0</t>
  </si>
  <si>
    <t>ZÁKLADY ZE ŽELEZOBETONU DO C25/30</t>
  </si>
  <si>
    <t>M3</t>
  </si>
  <si>
    <t>vč. bednění, odbednění a všech potřebných prací : 2*1,5*3,5*0,5</t>
  </si>
  <si>
    <t>272365OA0</t>
  </si>
  <si>
    <t>VÝZTUŽ ZÁKLADŮ Z OCELI 10505, B500B</t>
  </si>
  <si>
    <t>T</t>
  </si>
  <si>
    <t>0,8</t>
  </si>
  <si>
    <t>327325OA0</t>
  </si>
  <si>
    <t>ZDI OPĚRNÉ, ZÁRUBNÍ, NÁBŘEŽNÍ ZE ŽELEZOVÉHO BETONU DO C30/37</t>
  </si>
  <si>
    <t>vč. bednění, odbednění a všech potřebných prací : 2*0,7*3,5</t>
  </si>
  <si>
    <t>327365OA0</t>
  </si>
  <si>
    <t>VÝZTUŽ ZDÍ OPĚRNÝCH, ZÁRUBNÍCH, NÁBŘEŽNÍCH Z OCELI 10505, B500B</t>
  </si>
  <si>
    <t>0,6</t>
  </si>
  <si>
    <t>421951OA0</t>
  </si>
  <si>
    <t>MOSTOVKY A PODLAHY ZE DŘEVA TRVALÉ</t>
  </si>
  <si>
    <t>dub : 2,7*10*0,06</t>
  </si>
  <si>
    <t>423181111R00</t>
  </si>
  <si>
    <t>Konstrukce dřev.mostů z nosníků trámových z řeziva</t>
  </si>
  <si>
    <t>POL1_7</t>
  </si>
  <si>
    <t>montážní trámy : 0,1*0,1*10*2</t>
  </si>
  <si>
    <t>boční záklop : 0,05*0,36*10*2</t>
  </si>
  <si>
    <t>451476111R00</t>
  </si>
  <si>
    <t>Podkladní vrstva z CHS Epoxy 531, 1.vrstva 1cm</t>
  </si>
  <si>
    <t>Včetně penetračního nátěru z epoxydové pryskyřice.</t>
  </si>
  <si>
    <t>0,3*0,3*6</t>
  </si>
  <si>
    <t>451476112R00</t>
  </si>
  <si>
    <t>Podkladní vrstva z CHS Epoxy 531, další vr. 1 cm</t>
  </si>
  <si>
    <t>Včetně penetračního nátěr z epoxydové pryskyřice.</t>
  </si>
  <si>
    <t>465511523R00</t>
  </si>
  <si>
    <t>Dlažba z lom.kam. do MC nad 20 m2 vysp.MCS, 30 cm</t>
  </si>
  <si>
    <t>4*1</t>
  </si>
  <si>
    <t>564871111RT2</t>
  </si>
  <si>
    <t>Podklad ze štěrkodrti po zhutnění tloušťky 25 cm štěrkodrť frakce 0-32 mm</t>
  </si>
  <si>
    <t>pod opěry : 2*1,9*4</t>
  </si>
  <si>
    <t>597101035RAA</t>
  </si>
  <si>
    <t>Žlab odvodňovací polymerbeton, zatížení D400 kN včetně dodávky žlabu a roštu RONN</t>
  </si>
  <si>
    <t>vč. odpadního potrubí a vyústění v nábřežní zdi : 3,5</t>
  </si>
  <si>
    <t>711112001RZ1</t>
  </si>
  <si>
    <t>Izolace proti vlhkosti svis. nátěr ALP, za studena 1x nátěr - včetně dodávky asfaltového laku</t>
  </si>
  <si>
    <t>3,6*3,5*2+1,5*4</t>
  </si>
  <si>
    <t>711112002RZ1</t>
  </si>
  <si>
    <t>Izolace proti vlhkosti svislá asf. lak, za studena 1x nátěr - včetné dodávky asfaltového laku</t>
  </si>
  <si>
    <t>711142559RY2</t>
  </si>
  <si>
    <t>Izolace proti vlhkosti svislá pásy přitavením 1 vrstva - včetně dod. Glastek 40 special mineral</t>
  </si>
  <si>
    <t>3,5*0,5*6+1*0,5*4</t>
  </si>
  <si>
    <t>711171559RV2</t>
  </si>
  <si>
    <t>Izolace proti vlhkosti vodorovná, fólií, volně včetně fólie HDPE, tl. 1,5 mm</t>
  </si>
  <si>
    <t>ztratné 10% : 3*10*0,25*1,1</t>
  </si>
  <si>
    <t>711491271RZ2</t>
  </si>
  <si>
    <t>Izolace tlaková, podkladní textilie svislá včetně dodávky textilie 400g/m2</t>
  </si>
  <si>
    <t>767990010RA0</t>
  </si>
  <si>
    <t>Atypické ocelové konstrukce</t>
  </si>
  <si>
    <t>D+M mostních ložisek vč. kotvení (ztratné 15%) : (6*0,2*0,2*0,01*2*7850)*1,15</t>
  </si>
  <si>
    <t>D+M nosná kce. mostu vč. spojovacího materiálu (ztratné zahrnuto ve výpočtu) : 1,05*54,2*3*10+1,05*18,8*(0,97*12+0,23*12)+1,15*(47,1+76)</t>
  </si>
  <si>
    <t>R1</t>
  </si>
  <si>
    <t>PROTIKOROZNÍ OCHRANA OK dle TKP 19B - ŽÁROVÝM ZINKOVÁNÍM NÁSTŘIKEM, SYSTÉM NÁTĚRŮ</t>
  </si>
  <si>
    <t>mostní ložiska : 12*0,2*0,2*2+0,01*0,2*4*12</t>
  </si>
  <si>
    <t>nosná kce. mostu : 1,05*10*3+6*0,01+0,55*12*0,97+0,55*12*0,23+48*0,01+12*(0,2*0,25*2+0,9*0,01)+44*(0,08*0,275*2+0,71*0,01)</t>
  </si>
  <si>
    <t>9112B1OA0</t>
  </si>
  <si>
    <t>ZÁBRADLÍ MOSTNÍ SE SVISLOU VÝPLNÍ - DODÁVKA A MONTÁŽ</t>
  </si>
  <si>
    <t>M</t>
  </si>
  <si>
    <t>dřevěné : 2*10,5</t>
  </si>
  <si>
    <t>998218111R00</t>
  </si>
  <si>
    <t>Přesun hmot, mosty dřevěné, výšky do 10 m</t>
  </si>
  <si>
    <t>ON 01</t>
  </si>
  <si>
    <t>1. hlavní prohlídka mostního objektu</t>
  </si>
  <si>
    <t>kompl</t>
  </si>
  <si>
    <t>ON 02</t>
  </si>
  <si>
    <t>Zajištění mostního listu</t>
  </si>
  <si>
    <t>ON 03</t>
  </si>
  <si>
    <t>Laboratorní zkoušky</t>
  </si>
  <si>
    <t>ON 04</t>
  </si>
  <si>
    <t>Plán kontroly a údržby lávky</t>
  </si>
  <si>
    <t>ON 05</t>
  </si>
  <si>
    <t>Projekční práce pro účely stavby</t>
  </si>
  <si>
    <t>realizační dokumentace stavby (výkresy výztuže, změny během stavby) : 1</t>
  </si>
  <si>
    <t>dílenská dokumentace dřevěnných a ocelových konstrukcí : 1</t>
  </si>
  <si>
    <t>ON 06</t>
  </si>
  <si>
    <t>Označení lávky (ev. číslo a název toku)</t>
  </si>
  <si>
    <t>na samostatný sloupek s bet. patkou : 2</t>
  </si>
  <si>
    <t>ON 07</t>
  </si>
  <si>
    <t>Letopočet výstavby trvalým způsobem</t>
  </si>
  <si>
    <t>ON 08</t>
  </si>
  <si>
    <t>Přeložení, případně zrušení nepoužívaného sdělovacího kabelu</t>
  </si>
  <si>
    <t>kpl</t>
  </si>
  <si>
    <t>vč. všech náležitostí : 1</t>
  </si>
  <si>
    <t>132201212R00</t>
  </si>
  <si>
    <t>Hloubení rýh š.do 200 cm hor.3 do 1000m3,STROJNĚ</t>
  </si>
  <si>
    <t>- hloubení rýhy kanalizačních stok</t>
  </si>
  <si>
    <t>- 50% hor. 3</t>
  </si>
  <si>
    <t>- průměrná hloubka výkopu STOKA A-1 = 1,35 m, STOKA A-2 = 1,45 m, STOKA A-3 = 0,90 m, STOKA B-1 = 1,45 m, STOKA B-2 = 1,30 m, STOKA C-1 = 1,50 m, STOKA C-2 = 1,50 m</t>
  </si>
  <si>
    <t>STOKA A-1 - komunikace : 18,50*1,0*(1,35-0,40)*0,50</t>
  </si>
  <si>
    <t>STOKA A-1 - komunikace - rozšíření pro roznášecí desku : 18,50*(1,60-1,0)*0,30*0,50</t>
  </si>
  <si>
    <t>STOKA A-1 - pod novým chodníkem : (78,0-18,50)*(1,35-0,25)*0,50</t>
  </si>
  <si>
    <t>STOKA A-2 - pod novým chodníkem : 109,50*1,0*(1,35-0,25)*0,50</t>
  </si>
  <si>
    <t>STOKA A-3 - zeleň : 35,30*1,0*(0,90-0,10)*0,50</t>
  </si>
  <si>
    <t>STOKA B-1 - komunikace : (10,50+8,50)*1,0*(1,45-0,40)*0,50</t>
  </si>
  <si>
    <t>STOKA B-1 - pod novým chodníkem : (119,30-25,0-10,50+8,50)*1,0*(1,45-0,25)*0,50</t>
  </si>
  <si>
    <t>STOKA B-2 - komunikace : (12,25+8,50+8,50+10,0)*1,0*(1,30-0,40)*0,50</t>
  </si>
  <si>
    <t>STOKA B-2 - komunikace - rozšíření pro roznášecí desku : 12,25*(1,60-1,0)*0,30*0,50</t>
  </si>
  <si>
    <t>STOKA B-2 - pod novým chodníkem : (386,60-12,25-8,50-8,50-10,0)*1,0*(1,30-0,25)*0,50</t>
  </si>
  <si>
    <t>STOKA C-1 - pod novým chodníkem : 18,0*1,0*(1,50-0,25)*0,50</t>
  </si>
  <si>
    <t>STOKA C-2 - komunikace : 15,50*1,0*(1,50-0,40)*0,50</t>
  </si>
  <si>
    <t>STOKA C-2 - pod novým chodníkem : (56,30-9,35-15,50)*(1,50-0,25)*0,50</t>
  </si>
  <si>
    <t>STOKA C-2 - zeleň : 9,35*1,0*(1,50-0,10)*0,50</t>
  </si>
  <si>
    <t>- ruční výkop : -17,475</t>
  </si>
  <si>
    <t>132301212R00</t>
  </si>
  <si>
    <t>Hloubení rýh š.do 200 cm hor.4 do 1000 m3, STROJNĚ</t>
  </si>
  <si>
    <t>- 50% hor. 4</t>
  </si>
  <si>
    <t>132201111R00</t>
  </si>
  <si>
    <t>Hloubení rýh š.do 60 cm v hor.3 do 100 m3, STROJNĚ</t>
  </si>
  <si>
    <t>- hloubení rýhy přípojek uličních / obrubníkových vpustí</t>
  </si>
  <si>
    <t>STOKA A-1 - pod novým chodníkem : 3*1,0*0,60*(1,35-0,25)*0,50</t>
  </si>
  <si>
    <t>STOKA A-2 - komunikace : 33,0*0,60*(1,45-0,40)*0,50</t>
  </si>
  <si>
    <t>STOKA A-2 - pod novým chodníkem : 2*1,0*0,60*(1,45-0,25)*0,50</t>
  </si>
  <si>
    <t>STOKA A-3 - zeleň : (10,80+3,0)*0,60*(0,90-0,10)*0,50</t>
  </si>
  <si>
    <t>STOKA B-1 - komunikace : (11,50+19,50)*0,60*(1,45-0,40)*0,50</t>
  </si>
  <si>
    <t>STOKA B-1 - pod novým chodníkem : (25,0+3*1,50)*0,60*(1,45-0,25)*0,50</t>
  </si>
  <si>
    <t>STOKA B-2 - komunikace : (3*1,0)*0,60*(1,30-0,40)*0,50</t>
  </si>
  <si>
    <t>STOKA B-2 - pod novým chodníkem : (7*1,0+2*1,50)*0,60*(1,30-0,25)*0,50</t>
  </si>
  <si>
    <t>STOKA C-1 - pod novým chodníkem : (3*1,50)*0,60*(1,50-0,25)*0,50</t>
  </si>
  <si>
    <t>STOKA C-2 - pod novým chodníkem : (3*1,50)*0,60*(1,50-0,25)*0,50</t>
  </si>
  <si>
    <t>132301111R00</t>
  </si>
  <si>
    <t>Hloubení rýh š.do 60 cm v hor.4 do 100 m3,STROJNĚ</t>
  </si>
  <si>
    <t xml:space="preserve">- ruční výkop : </t>
  </si>
  <si>
    <t>- ruční výkop bude prováděn v prostoru křížení s ostatními IS - vodovod, kanalizace, cetin atd.</t>
  </si>
  <si>
    <t>STOKA A-1 - CETIN, VO : 2,0*1,0*(1,35-0,25)*0,50</t>
  </si>
  <si>
    <t>STOKA A-2 - VO : 2,0*1,0*(1,45-0,25)*0,50</t>
  </si>
  <si>
    <t>STOKA A-3 - CETIN, VO, NN : 3,0*1,0*(0,90-0,10)*0,50</t>
  </si>
  <si>
    <t>STOKA B-1 - CETIN, VO, VODOVOD : 6,0*1,0*(1,45-0,25)*0,50</t>
  </si>
  <si>
    <t>STOKA B-2 -  CETIN, ČRA, VO, VODOVOD : 15,0*1,0*(1,30-0,25)*0,50</t>
  </si>
  <si>
    <t>STOKA C-1 - VO : 2,0*1,0*(1,50-0,25)*0,50</t>
  </si>
  <si>
    <t>STOKA C-2 - VO : 2,0*1,0*(1,50-0,25)*0,50</t>
  </si>
  <si>
    <t>139601103R00</t>
  </si>
  <si>
    <t>Ruční výkop jam, rýh a šachet v hornině tř. 4</t>
  </si>
  <si>
    <t>50% hor. 4</t>
  </si>
  <si>
    <t>131201201R00</t>
  </si>
  <si>
    <t>Hloubení zapažených jam v hor.3 do 100 m3</t>
  </si>
  <si>
    <t>- hloubení jam pro šachty, uliční vpusti, vsakovací objekty</t>
  </si>
  <si>
    <t>STOKA A-1 - BET 1000 - ŠA1, ŠA3 : 2*1,50*1,50*(1,35-0,25)*0,50</t>
  </si>
  <si>
    <t>STOKA A-1 - PP 600 - ŠA2 : 1*1,0*1,0*(1,35-0,25)*0,50</t>
  </si>
  <si>
    <t>STOKA A-1 - UV, OV - OVA1, OVA2, OVA3 : 3*1,0*1,0*(1,35-0,25)*0,50</t>
  </si>
  <si>
    <t>STOKA A-2 - BET 1000 - ŠA4, ŠA8 : 2*1,50*1,50*(1,45-0,25)*0,50</t>
  </si>
  <si>
    <t>STOKA A-2 - PP 600 - ŠA5, ŠA6, ŠA7 : 3*1,0*1,0*(1,45-0,25)*0,50</t>
  </si>
  <si>
    <t>STOKA A-2 - UV, OV - UVA5, OVA6, OVA7 : 3*1,0*1,0*(1,45-0,25)*0,50</t>
  </si>
  <si>
    <t>STOKA A-3 - BET 1000 - ŠA9, ŠA10 : 2*1,50*1,50*(0,90-0,10)*0,50</t>
  </si>
  <si>
    <t>STOKA A-3 - PP 600 : 0</t>
  </si>
  <si>
    <t>STOKA A-3 - UV, OV - OVA8 : 1*1,0*1,0*(0,90-0,10)*0,50</t>
  </si>
  <si>
    <t>STOKA B-1 - BET 1000 - ŠB1, ŠB3 : 2*1,50*1,50*(1,45-0,25)*0,50</t>
  </si>
  <si>
    <t>STOKA B-1 - PP 600 - ŠB2 : 1*1,0*1,0*(1,45-0,25)*0,50</t>
  </si>
  <si>
    <t>STOKA B-1 - UV, OV - UVB15, UVB16, OVB1, OVB2, OVB3, OVB4 : 6*1,0*1,0*(1,45-0,25)*0,50</t>
  </si>
  <si>
    <t>STOKA B-2 - BET 1000 - ŠB4, ŠB5, ŠB7, ŠB9, ŠB11, ŠB13, ŠB15 : 7*1,50*1,50*(1,30-0,25)*0,50</t>
  </si>
  <si>
    <t>STOKA B-2 - PP 600 - ŠB6, ŠB8, ŠB10, ŠB12, ŠB14 : 6*1,0*1,0*(1,30-0,25)*0,50</t>
  </si>
  <si>
    <t>STOKA B-2 - UV, OV - OVB5-OVB14 : 10*1,0*1,0*(1,30-0,25)*0,50</t>
  </si>
  <si>
    <t>STOKA C-1 - BET 1000 - ŠC1, ŠC2 : 2*1,50*1,50*(1,50-0,25)*0,50</t>
  </si>
  <si>
    <t>STOKA C-1 - PP 600 : 0</t>
  </si>
  <si>
    <t>STOKA C-1 - UV, OV - OVC4, OVC5, OVC6 : 3*1,0*1,0*(1,50-0,25)*0,50</t>
  </si>
  <si>
    <t>STOKA C-2 - BET 1000 - ŠC3, ŠC5 : 2*1,50*1,50*(1,50-0,25)*0,50</t>
  </si>
  <si>
    <t>STOKA C-2 - PP 600 - ŠC4 : 1*1,0*1,0*(1,50-0,25)*0,50</t>
  </si>
  <si>
    <t>STOKA C-2 - UV, OV - OVC1, OVC2, OVC3 : 3*1,0*1,0*(1,50-0,25)*0,50</t>
  </si>
  <si>
    <t>- svislé přemístění výkopku, v rozsahu dle popisu položky</t>
  </si>
  <si>
    <t>hloubení rýh 200 cm - 50% : 412,5025*2*0,5</t>
  </si>
  <si>
    <t>hloubení rýh 60 cm - 100% : 43,137*2</t>
  </si>
  <si>
    <t>hloubení jam - 100% : 46,74375*2</t>
  </si>
  <si>
    <t>hloubení rýh 200 : 412,5025</t>
  </si>
  <si>
    <t>hloubení rýh 60 : 43,137</t>
  </si>
  <si>
    <t>hloubení jam : 46,74375</t>
  </si>
  <si>
    <t>ruční výkop : 17,475</t>
  </si>
  <si>
    <t>130001101R00</t>
  </si>
  <si>
    <t>Příplatek za ztížené hloubení v blízkosti vedení</t>
  </si>
  <si>
    <t>- příplatek za hloubení v blízkosti vedení osatatních IS</t>
  </si>
  <si>
    <t>17,475*2</t>
  </si>
  <si>
    <t>- pažení rýhy při hl. &gt; nez 1,20 m</t>
  </si>
  <si>
    <t>- průměrná hloubka výkopu STOKA A-1 = 1,35 m, STOKA A-2 = 1,45 m, STOKA B-1 = 1,45 m, STOKA B-2 = 1,30 m, STOKA C-1 = 1,50 m, STOKA C-2 = 1,50 m</t>
  </si>
  <si>
    <t>STOKA A-1 - komunikace : 18,50*1,35*2</t>
  </si>
  <si>
    <t>STOKA A-1 - pod novým chodníkem : (78,0-18,50)*1,35*2</t>
  </si>
  <si>
    <t>STOKA A-2 - pod novým chodníkem : 109,50*1,45*2</t>
  </si>
  <si>
    <t>STOKA B-1 - komunikace : (10,50+8,50)*1,45*2</t>
  </si>
  <si>
    <t>STOKA B-1 - pod novým chodníkem : (119,30-25,0-10,50+8,50)*1,45*2</t>
  </si>
  <si>
    <t>STOKA B-2 - komunikace : (12,25+8,50+8,50+10,0)*1,3*2</t>
  </si>
  <si>
    <t>STOKA B-2 - pod novým chodníkem : (386,60-12,25-8,50-8,50-10,0)*1,30*2</t>
  </si>
  <si>
    <t>STOKA C-1 - pod novým chodníkem : 18,0*1,50*2</t>
  </si>
  <si>
    <t>STOKA C-2 - komunikace : 15,50*1,50*2</t>
  </si>
  <si>
    <t>STOKA C-2 - pod novým chodníkem : (56,30-9,35-15,50)*1,50*2</t>
  </si>
  <si>
    <t>STOKA C-2 - zeleň : 9,35*1,50*2</t>
  </si>
  <si>
    <t>P STOKA A-1 - pod novým chodníkem : 3*1,0*1,35*2</t>
  </si>
  <si>
    <t>P STOKA A-2 - komunikace : 33,0*1,45*2</t>
  </si>
  <si>
    <t>P STOKA A-2 - pod novým chodníkem : 2*1,45*2</t>
  </si>
  <si>
    <t>P STOKA B-1 - komunikace : (11,50+19,50)*2</t>
  </si>
  <si>
    <t>P STOKA B-1 - komunikace : (25,0+3*1,50)*1,45*2</t>
  </si>
  <si>
    <t>P STOKA B-2 - komunikace : 3*1,30*2</t>
  </si>
  <si>
    <t>P STOKA B-2 - pod novým chodníkem : (7*1,0+2*1,50)*1,30*2</t>
  </si>
  <si>
    <t>P STOKA C-1 - pod novým chodníkem : (3*1,50)*1,50*2</t>
  </si>
  <si>
    <t>P STOKA C-2 - pod novým chodníkem : (3*1,50)*1,50*2</t>
  </si>
  <si>
    <t>- odstranění pažení z výkopu</t>
  </si>
  <si>
    <t>564551111R00</t>
  </si>
  <si>
    <t>Zřízení podsypu/podkladu ze sypaniny tl. 15 cm</t>
  </si>
  <si>
    <t>- podsyp, lože tl. 0,150 m pod kanalizační potrubí</t>
  </si>
  <si>
    <t>STOKA A-1 - komunikace : 18,50*1,0</t>
  </si>
  <si>
    <t>STOKA A-1 - pod novým chodníkem : (78,0-18,50)*1,0</t>
  </si>
  <si>
    <t>STOKA A-2 - pod novým chodníkem : 109,50*1,0</t>
  </si>
  <si>
    <t>STOKA B-1 - komunikace : (10,50+8,50)*1,0</t>
  </si>
  <si>
    <t>STOKA B-1 - pod novým chodníkem : (119,30-25,0-10,50+8,50)*1,0</t>
  </si>
  <si>
    <t>STOKA B-2 - komunikace : (12,25+8,50+8,50+10,0)*1,0</t>
  </si>
  <si>
    <t>STOKA B-2 - pod novým chodníkem : (386,60-12,25-8,50-8,50-10,0)*1,0</t>
  </si>
  <si>
    <t>STOKA C-1 - pod novým chodníkem : 18,0*1,0</t>
  </si>
  <si>
    <t>STOKA C-2 - komunikace : 15,50*1,0</t>
  </si>
  <si>
    <t>STOKA C-2 - pod novým chodníkem : (56,30-9,35-15,50)*1,0</t>
  </si>
  <si>
    <t>STOKA C-2 - zeleň : 9,35*1,0</t>
  </si>
  <si>
    <t>P STOKA A-1 - pod novým chodníkem : 3*1,0*0,60</t>
  </si>
  <si>
    <t>P STOKA A-2 - komunikace : 33,0*0,60</t>
  </si>
  <si>
    <t>P STOKA A-2 - pod novým chodníkem : 2*0,60</t>
  </si>
  <si>
    <t>P STOKA B-1 - komunikace : (11,50+19,50)*0,60</t>
  </si>
  <si>
    <t>P STOKA B-1 - komunikace : (25,0+3*1,50)*0,60</t>
  </si>
  <si>
    <t>P STOKA B-2 - komunikace : 3*0,60</t>
  </si>
  <si>
    <t>P STOKA B-2 - pod novým chodníkem : (7*1,0+2*1,50)*0,60</t>
  </si>
  <si>
    <t>P STOKA C-1 - pod novým chodníkem : (3*1,50)*0,60</t>
  </si>
  <si>
    <t>P STOKA C-2 - pod novým chodníkem : (3*1,50)*0,60</t>
  </si>
  <si>
    <t>175101101RT2</t>
  </si>
  <si>
    <t>Obsyp potrubí bez prohození sypaniny s dodáním štěrkopísku frakce 0 - 22 mm</t>
  </si>
  <si>
    <t>- obsyp kanalizačního potrubí, vždy 300 mm nad horní líc potrubí</t>
  </si>
  <si>
    <t>STOKA A-1 - komunikace : 18,50*1,0*(0,25+0,30-3,14*0,125*0,125)</t>
  </si>
  <si>
    <t>STOKA A-1 - pod novým chodníkem : (78,0-18,50)*1,0*(0,25+0,30-3,14*0,125*0,125)</t>
  </si>
  <si>
    <t>STOKA A-2 - pod novým chodníkem : 109,50*1,0*(0,30+0,30-3,15*0,15*0,15)</t>
  </si>
  <si>
    <t>STOKA A-3 - zeleň : 35,30*1,0*(0,30+0,30-3,15*0,15*0,15)</t>
  </si>
  <si>
    <t>STOKA B-1 - komunikace : (10,50+8,50)*1,0*(0,25+0,30-3,14*0,125*0,125)</t>
  </si>
  <si>
    <t>STOKA B-1 - pod novým chodníkem : (119,30-25,0-10,50+8,50)*1,0*(0,2+0,30-3,14*0,1*0,1)</t>
  </si>
  <si>
    <t>STOKA B-2 - komunikace : (12,25+8,50+8,50+10,0)*1,0*(0,30+0,30-3,14*0,15*0,15)</t>
  </si>
  <si>
    <t>STOKA B-2 - pod novým chodníkem : (386,60-12,25-8,50-8,50-10,0)*1,0*(0,30+0,30-3,14*0,15*0,15)</t>
  </si>
  <si>
    <t>STOKA C-1 - pod novým chodníkem : 18,0*1,0*(0,2+0,3-3,14*0,1*0,1)</t>
  </si>
  <si>
    <t>STOKA C-2 - komunikace : 15,50*1,0*(0,2+0,3-3,14*0,1*0,1)</t>
  </si>
  <si>
    <t>STOKA C-2 - pod novým chodníkem : (56,30-9,35-15,50)*1,0*(0,2+0,3-3,14*0,1*0,1)</t>
  </si>
  <si>
    <t>STOKA C-2 - zeleň : 9,35*1,0*(0,2+0,3-3,14*0,1*0,1)</t>
  </si>
  <si>
    <t>P STOKA A-1 - pod novým chodníkem : 3*1,0*0,60*(0,15+0,30-3,14*0,075*0,075)</t>
  </si>
  <si>
    <t>P STOKA A-2 - komunikace : 33,0*0,60*(0,15+0,30-3,14*0,075*0,075)</t>
  </si>
  <si>
    <t>P STOKA A-2 - pod novým chodníkem : 2*0,60*(0,15+0,30-3,14*0,075*0,075)</t>
  </si>
  <si>
    <t>P STOKA A-3 - zeleň : (10,80+3,0)*0,60*(0,15+0,30-3,14*0,075*0,075)</t>
  </si>
  <si>
    <t>P STOKA B-1 - komunikace : (11,50+19,50)*0,60*(0,15+0,30-3,14*0,075*0,075)</t>
  </si>
  <si>
    <t>P STOKA B-1 - komunikace : (25,0+3*1,50)*0,60*(0,15+0,30-3,14*0,075*0,075)</t>
  </si>
  <si>
    <t>P STOKA B-2 - komunikace : 3*0,60*(0,15+0,30-3,14*0,075*0,075)</t>
  </si>
  <si>
    <t>P STOKA B-2 - pod novým chodníkem : (7*1,0+2*1,50)*0,60*(0,15+0,30-3,14*0,075*0,075)</t>
  </si>
  <si>
    <t>P STOKA C-1 - pod novým chodníkem : (3*1,50)*0,60*(0,15+0,30-3,14*0,075*0,075)</t>
  </si>
  <si>
    <t>P STOKA C-2 - pod novým chodníkem : (3*1,50)*0,60*(0,15+0,30-3,14*0,075*0,075)</t>
  </si>
  <si>
    <t>174100010RA0</t>
  </si>
  <si>
    <t>Zásyp jam, rýh a šachet sypaninou</t>
  </si>
  <si>
    <t>- zásyp rýh v prostoru pod komunikací, chodníkem, zelení</t>
  </si>
  <si>
    <t>STOKA A-1 - komunikace : 18,50*1,0*(1,35-0,25-0,30-0,40)</t>
  </si>
  <si>
    <t>STOKA A-1 - pod novým chodníkem : (78,0-18,50)*1,0*(1,35-0,25-0,30-0,25)</t>
  </si>
  <si>
    <t>STOKA A-2 - pod novým chodníkem : 109,50*1,0*(1,45-0,30-0,30-0,40)</t>
  </si>
  <si>
    <t>ZEM -  STOKA A-3 - zeleň : 35,30*1,0*(0,90-0,30-0,30-0,10)</t>
  </si>
  <si>
    <t>STOKA B-1 - komunikace : (10,50+8,50)*1,0*(1,45-0,25-0,30-0,40)</t>
  </si>
  <si>
    <t>STOKA B-1 - pod novým chodníkem : (119,30-25,0-10,50+8,50)*1,0*(1,45-0,25-0,30-0,25)</t>
  </si>
  <si>
    <t>STOKA B-2 - komunikace : (12,25+8,50+8,50+10,0)*1,0*(1,30-0,30-0,30-0,40)</t>
  </si>
  <si>
    <t>STOKA B-2 - pod novým chodníkem : (386,60-12,25-8,50-8,50-10,0)*1,0*(1,30-0,30-0,30-0,25)</t>
  </si>
  <si>
    <t>STOKA C-1 - pod novým chodníkem : 18,0*1,0*(1,50-0,20-0,30-0,25)</t>
  </si>
  <si>
    <t>STOKA C-2 - komunikace : 15,50*1,0*(1,50-0,20-0,30-0,40)</t>
  </si>
  <si>
    <t>STOKA C-2 - pod novým chodníkem : (56,30-9,35-15,50)*1,0*(1,50-0,20-0,30-0,25)</t>
  </si>
  <si>
    <t>ZEM -  STOKA C-2 - zeleň : 9,35*1,0*(1,50-0,20-0,30-0,10)</t>
  </si>
  <si>
    <t>P STOKA A-1 - pod novým chodníkem : 3*1,0*0,60*(1,35-0,15-0,30-0,25)</t>
  </si>
  <si>
    <t>P STOKA A-2 - komunikace : 33,0*0,60*(1,45-0,15-0,30-0,40)</t>
  </si>
  <si>
    <t>P STOKA A-2 - pod novým chodníkem : 2*0,60*(1,45-0,15-0,30-0,25)</t>
  </si>
  <si>
    <t>ZEM - P STOKA A-3 - zeleň : (10,80+3,0)*0,60*(0,90-0,15-0,30-0,10)</t>
  </si>
  <si>
    <t>P STOKA B-1 - komunikace : (11,50+19,50)*0,60*(1,45-0,15-0,30-0,40)</t>
  </si>
  <si>
    <t>P STOKA B-1 - pod novým chodníkem : (25,0+3*1,50)*0,60*(1,45-0,15-0,30-0,25)</t>
  </si>
  <si>
    <t>P STOKA B-2 - komunikace : 3*0,60*(1,30-0,15-0,30-0,40)</t>
  </si>
  <si>
    <t>P STOKA B-2 - pod novým chodníkem : (7*1,0+2*1,50)*0,60*(1,30-0,15-0,30-0,25)</t>
  </si>
  <si>
    <t>P STOKA C-1 - pod novým chodníkem : (3*1,50)*0,60*(1,50-0,15-0,30-0,25)</t>
  </si>
  <si>
    <t>P STOKA C-2 - pod novým chodníkem : (3*1,50)*0,60*(1,50-0,15-0,30-0,25)</t>
  </si>
  <si>
    <t>Štěrkodrtě frakce 0-63</t>
  </si>
  <si>
    <t>- materiál zásypu</t>
  </si>
  <si>
    <t>STOKA A-1 - komunikace : 18,50*1,0*(1,35-0,25-0,30-0,40)*2,20</t>
  </si>
  <si>
    <t>STOKA A-1 - pod novým chodníkem : (78,0-18,50)*1,0*(1,35-0,25-0,30-0,25)*2,20</t>
  </si>
  <si>
    <t>STOKA A-2 - pod novým chodníkem : 109,50*1,0*(1,45-0,30-0,30-0,40)*2,20</t>
  </si>
  <si>
    <t>STOKA B-1 - komunikace : (10,50+8,50)*1,0*(1,45-0,25-0,30-0,40)*2,20</t>
  </si>
  <si>
    <t>STOKA B-1 - pod novým chodníkem : (119,30-25,0-10,50+8,50)*1,0*(1,45-0,25-0,30-0,25)*2,20</t>
  </si>
  <si>
    <t>STOKA B-2 - komunikace : (12,25+8,50+8,50+10,0)*1,0*(1,30-0,30-0,30-0,40)*2,20</t>
  </si>
  <si>
    <t>STOKA B-2 - pod novým chodníkem : (386,60-12,25-8,50-8,50-10,0)*1,0*(1,30-0,30-0,30-0,25)*2,20</t>
  </si>
  <si>
    <t>STOKA C-1 - pod novým chodníkem : 18,0*1,0*(1,50-0,20-0,30-0,25)*2,20</t>
  </si>
  <si>
    <t>STOKA C-2 - komunikace : 15,50*1,0*(1,50-0,20-0,30-0,40)*2,20</t>
  </si>
  <si>
    <t>STOKA C-2 - pod novým chodníkem : (56,30-9,35-15,50)*1,0*(1,50-0,20-0,30-0,25)*2,20</t>
  </si>
  <si>
    <t>P STOKA A-1 - pod novým chodníkem : 3*1,0*0,60*(1,35-0,15-0,30-0,25)*2,20</t>
  </si>
  <si>
    <t>P STOKA A-2 - komunikace : 33,0*0,60*(1,45-0,15-0,30-0,40)*2,20</t>
  </si>
  <si>
    <t>P STOKA A-2 - pod novým chodníkem : 2*0,60*(1,45-0,15-0,30-0,25)*2,20</t>
  </si>
  <si>
    <t>ZEM - P STOKA A-3 - zeleň : (10,80+3,0)*0,60*(0,90-0,15-0,30-0,10)*2,20</t>
  </si>
  <si>
    <t>P STOKA B-1 - komunikace : (11,50+19,50)*0,60*(1,45-0,15-0,30-0,40)*2,20</t>
  </si>
  <si>
    <t>P STOKA B-1 - pod novým chodníkem : (25,0+3*1,50)*0,60*(1,45-0,15-0,30-0,25)*2,20</t>
  </si>
  <si>
    <t>P STOKA B-2 - komunikace : 3*0,60*(1,30-0,15-0,30-0,40)*2,20</t>
  </si>
  <si>
    <t>P STOKA B-2 - pod novým chodníkem : (7*1,0+2*1,50)*0,60*(1,30-0,15-0,30-0,25)*2,20</t>
  </si>
  <si>
    <t>P STOKA C-1 - pod novým chodníkem : (3*1,50)*0,60*(1,50-0,15-0,30-0,25)*2,20</t>
  </si>
  <si>
    <t>P STOKA C-2 - pod novým chodníkem : (3*1,50)*0,60*(1,50-0,15-0,30-0,25)*2,20</t>
  </si>
  <si>
    <t>273321411R00</t>
  </si>
  <si>
    <t>Železobeton základových desek C 25/30</t>
  </si>
  <si>
    <t>- roznášecí deska v prostoru se sníženým krytím dešťové kanalizace</t>
  </si>
  <si>
    <t>- tloušťka 0,15 m, s osazením výztuže - KARI sítě prům. 8 mm (oko 100/100)</t>
  </si>
  <si>
    <t>STOKA B-1 - komunikace - roznášecí deska mezi šachtami ŠB1 a ŠA9 : 18,50*1,60*0,15</t>
  </si>
  <si>
    <t>STOKA B-2 - komunikace - roznášecí deska mezi šachtami ŠB4 a ŠB5 : 12,25*1,60*0,15</t>
  </si>
  <si>
    <t>631313711R00</t>
  </si>
  <si>
    <t xml:space="preserve">Mazanina betonová tl. 8 - 12 cm C 25/30 </t>
  </si>
  <si>
    <t>- podkladní deska pod dna šachet, vpustí tl. 100 mm</t>
  </si>
  <si>
    <t>- práce vč. materiáluVčetně vytvoření dilatačních spár, bez zaplnění.</t>
  </si>
  <si>
    <t>STOKA A-2 - UV, OV - UVA5, OVA6, OVA7 : 3*1,0*1,0*0,10</t>
  </si>
  <si>
    <t>STOKA A-3 - BET 1000 - ŠA9, ŠA10 : 2*1,50*1,50*0,10</t>
  </si>
  <si>
    <t>STOKA A-3 - UV, OV - OVA8 : 1*1,0*1,0*0,10</t>
  </si>
  <si>
    <t>STOKA B-1 - BET 1000 - ŠB1, ŠB3 : 2*1,50*1,50*0,10</t>
  </si>
  <si>
    <t>STOKA B-1 - PP 600 - ŠB2 : 1*1,0*1,0*0,10</t>
  </si>
  <si>
    <t>STOKA B-1 - UV, OV - UVB15, UVB16, OVB1, OVB2, OVB3, OVB4 : 6*1,0*1,0*0,10</t>
  </si>
  <si>
    <t>STOKA B-2 - BET 1000 - ŠB4, ŠB5, ŠB7, ŠB9, ŠB11, ŠB13, ŠB15 : 7*1,50*1,50*0,10</t>
  </si>
  <si>
    <t>STOKA B-2 - PP 600 - ŠB6, ŠB8, ŠB10, ŠB12, ŠB14 : 6*1,0*1,0*0,10</t>
  </si>
  <si>
    <t>STOKA B-2 - UV, OV - OVB5-OVB14 : 10*1,0*1,0*0,10</t>
  </si>
  <si>
    <t>STOKA C-1 - BET 1000 - ŠC1, ŠC2 : 2*1,50*1,50*0,10</t>
  </si>
  <si>
    <t>STOKA C-1 - UV, OV - OVC4, OVC5, OVC6 : 3*1,0*1,0*0,10</t>
  </si>
  <si>
    <t>STOKA C-2 - BET 1000 - ŠC3, ŠC5 : 2*1,50*1,50*0,10</t>
  </si>
  <si>
    <t>STOKA C-2 - PP 600 - ŠC4 : 1*1,0*1,0*0,10</t>
  </si>
  <si>
    <t>STOKA C-2 - UV, OV - OVC1, OVC2, OVC3 : 3*1,0*1,0*0,10</t>
  </si>
  <si>
    <t>286971520R</t>
  </si>
  <si>
    <t>Dno šachtové 600/315mm přímé pro potrubí KG</t>
  </si>
  <si>
    <t>- dno pro šachty - ŠB6, ŠB8, ŠB10, ŠB12, ŠB14</t>
  </si>
  <si>
    <t>286971513R</t>
  </si>
  <si>
    <t>Dno šachtové 600/250mm přímé pro potrubí KG</t>
  </si>
  <si>
    <t>- dno pro šachty - ŠA2, ŠA6</t>
  </si>
  <si>
    <t>286971514R</t>
  </si>
  <si>
    <t>Dno šachtové 600/250mm úh 30° pro potrubí KG</t>
  </si>
  <si>
    <t>- dno pro šachtu - ŠA5</t>
  </si>
  <si>
    <t>286971516R</t>
  </si>
  <si>
    <t>Dno šachtové 600/250mm úh 90° pro potrubí KG</t>
  </si>
  <si>
    <t>- dno pro šachtu - ŠA7</t>
  </si>
  <si>
    <t>286971518R</t>
  </si>
  <si>
    <t>Dno šachtové 600/250mm typ X pro potrubí KG</t>
  </si>
  <si>
    <t>- dno sběrné pro šachtu - ŠB2</t>
  </si>
  <si>
    <t>286971507R</t>
  </si>
  <si>
    <t>Dno šachtové 600/200mm přímé pro potrubí KG</t>
  </si>
  <si>
    <t>- dno pro šachtu - ŠC4</t>
  </si>
  <si>
    <t>28697153R</t>
  </si>
  <si>
    <t>Roura šachtová korugovaná  bez hrdla 600/1000 mm</t>
  </si>
  <si>
    <t>- konstrukce šachet - ŠA2, ŠA5, ŠA6, ŠA7, ŠB2, ŠB6, ŠB7, ŠB10, ŠB12, ŠB14, ŠC4</t>
  </si>
  <si>
    <t>894431112R00</t>
  </si>
  <si>
    <t>Osazení plastové šachty z dílů prům.600 mm</t>
  </si>
  <si>
    <t>28697166R</t>
  </si>
  <si>
    <t>Adaptér teleskopický PP 600</t>
  </si>
  <si>
    <t>286971421R</t>
  </si>
  <si>
    <t>Vpusť silniční se sifonem 315/150 mm PVC-U vč. dna</t>
  </si>
  <si>
    <t>- konstrukce OV - OVA1-8, OVB1-14, OVC1-6, UVA5, UVB15, UVB16 - vč. slepého dna</t>
  </si>
  <si>
    <t>STOKA A : 7+1</t>
  </si>
  <si>
    <t>STOKA B : 14+2</t>
  </si>
  <si>
    <t>STOKA C : 6</t>
  </si>
  <si>
    <t>286971495R</t>
  </si>
  <si>
    <t>Roura šachtová bez hrdla a těsnění 315/375 mm teleskopická</t>
  </si>
  <si>
    <t>- konstrukce OV - OVA1-8, OVB1-14, OVC1-6, UVA5, UVB15, UVB16</t>
  </si>
  <si>
    <t>894432111R00</t>
  </si>
  <si>
    <t>Osazení plastové šachty revizní prům.315 mm</t>
  </si>
  <si>
    <t>55243085R</t>
  </si>
  <si>
    <t>Vpusť chodníková boční litina 600 C250/600</t>
  </si>
  <si>
    <t>- konstrukce OV - OVA1-8, OVB1-14, OVC1-6</t>
  </si>
  <si>
    <t>STOKA A : 7</t>
  </si>
  <si>
    <t>STOKA B : 14</t>
  </si>
  <si>
    <t>55243072R</t>
  </si>
  <si>
    <t>Mříž dešťová šedá litina 315/40 t obdél. do teleskopu</t>
  </si>
  <si>
    <t>- mříž ul. vpusti , D400, rozměr 420x340 mm</t>
  </si>
  <si>
    <t>- uliční vpusť 315, UVA5, UVB15, UVB16</t>
  </si>
  <si>
    <t>59224368.AR</t>
  </si>
  <si>
    <t>Dno šachetní přímé TBZ-Q.1 100/100 V max. 60</t>
  </si>
  <si>
    <t>- konstrukce betonových šachet DN1000</t>
  </si>
  <si>
    <t>- šachetní dna - tvar a dimenze den jednotlivých šachet je specifikovaná přílohou D.3.5</t>
  </si>
  <si>
    <t>- pro šachty ŠA1, ŠA3, ŠA4, ŠA8, ŠA10, ŠA9, ŠB1, ŠB3, ŠB4, ŠB5, ŠB7, ŠB9, ŠB11, ŠB13, ŠB15, ŠC1, ŠC2, ŠC3, ŠC5</t>
  </si>
  <si>
    <t>STOKA A : 6</t>
  </si>
  <si>
    <t>STOKA B : 9</t>
  </si>
  <si>
    <t>STOKA C : 4</t>
  </si>
  <si>
    <t>59224356.AR</t>
  </si>
  <si>
    <t>Skruž šachetní TBS-Q.1 100/25/12</t>
  </si>
  <si>
    <t>- konstrukce betonovýc šachet DN1000</t>
  </si>
  <si>
    <t>- bet. skruž 100/25</t>
  </si>
  <si>
    <t>- pro šachty ŠA1, ŠA3, ŠA10, ŠB7, ŠB13, ŠC5</t>
  </si>
  <si>
    <t>STOKA A : 3</t>
  </si>
  <si>
    <t>STOKA B : 2</t>
  </si>
  <si>
    <t>STOKA C : 1</t>
  </si>
  <si>
    <t>59224361.AR</t>
  </si>
  <si>
    <t>Skruž šachetní TBS-Q.1 100/50/12 PS</t>
  </si>
  <si>
    <t>- bet. skruž 100/50</t>
  </si>
  <si>
    <t>- pro šachty ŠA4, ŠA8, ŠB1, ŠB3, ŠB4, ŠB9, ŠB11, ŠB15, ŠC1, ŠC2, ŠC3</t>
  </si>
  <si>
    <t>STOKA A : 2</t>
  </si>
  <si>
    <t>STOKA B : 6</t>
  </si>
  <si>
    <t>STOKA C : 3</t>
  </si>
  <si>
    <t>59224354R</t>
  </si>
  <si>
    <t>Deska zákrytová TZK-Q.1 100-63/17</t>
  </si>
  <si>
    <t>- zákrytová deska 1100/165 mm</t>
  </si>
  <si>
    <t>59224174.AR</t>
  </si>
  <si>
    <t>Prstenec vyrovnávací TBW-Q 625/40/120</t>
  </si>
  <si>
    <t>- vyrovnávací prstenec v=40 mm</t>
  </si>
  <si>
    <t>- pro šachty ŠB7, ŠB9, ŠB11</t>
  </si>
  <si>
    <t>STOKA B : 3*1</t>
  </si>
  <si>
    <t>59224175R</t>
  </si>
  <si>
    <t>Prstenec vyrovnávací TBW-Q 625/60/120</t>
  </si>
  <si>
    <t>- vyrovnávací prstenec v= 60 mm</t>
  </si>
  <si>
    <t>- pro šachtu ŠB1</t>
  </si>
  <si>
    <t>STOKA B : 1</t>
  </si>
  <si>
    <t>59224176R</t>
  </si>
  <si>
    <t>Prstenec vyrovnávací TBW-Q 625/80/120</t>
  </si>
  <si>
    <t>- vrovnávací prstenec výška=80 mm</t>
  </si>
  <si>
    <t>- pro šachty ŠA3-2x, ŠA8-1x, ŠB3-1x, ŠB15-2x, ŠC2-1x, ŠC3-1x, ŠC5-2x</t>
  </si>
  <si>
    <t>STOKA B : 3</t>
  </si>
  <si>
    <t>59224177R</t>
  </si>
  <si>
    <t>Prstenec vyrovnávací TBW-Q 625/100/120</t>
  </si>
  <si>
    <t>- vyrovnávací prstenec výška = 100 mm</t>
  </si>
  <si>
    <t>- pro šachty ŠA10-1x, ŠA9-2x, ŠB13-2x</t>
  </si>
  <si>
    <t>STOKA 2 : 2</t>
  </si>
  <si>
    <t>59224177.AR</t>
  </si>
  <si>
    <t>Prstenec vyrovnávací TBW-Q 625/120/120</t>
  </si>
  <si>
    <t>- vyrovnávací prstenec výška 120 mm</t>
  </si>
  <si>
    <t>- pro šachty ŠA1-2x,ŠA4-2x,ŠA10-1x, ŠC1-1x</t>
  </si>
  <si>
    <t>STOKA A : 5</t>
  </si>
  <si>
    <t>28695985R</t>
  </si>
  <si>
    <t>Kroužek těsnicí DN 1000</t>
  </si>
  <si>
    <t>- těsnění 2 ks / 1 šachtu</t>
  </si>
  <si>
    <t>Poklop litina 600/100 B125 Wavin</t>
  </si>
  <si>
    <t>- litinové poklopy se zámkem, B125</t>
  </si>
  <si>
    <t>- pro plastnové šachty - ŠA2, ŠA5, ŠA6, ŠA7, ŠB2, ŠB6, ŠB7, ŠB10, ŠB12, ŠB14, ŠC4</t>
  </si>
  <si>
    <t>- pro betonové šachty -  ŠA1, ŠA3, ŠA4, ŠA8, ŠA10, ŠA9, ŠB1, ŠB3, ŠB4, ŠB5, ŠB7, ŠB9, ŠB11, ŠB13, ŠB15, ŠC1, ŠC2, ŠC3, ŠC5</t>
  </si>
  <si>
    <t>STOKA A : 6+4</t>
  </si>
  <si>
    <t>STOKA B : 9+6</t>
  </si>
  <si>
    <t>STOKA C : 4+1</t>
  </si>
  <si>
    <t>894422111R00</t>
  </si>
  <si>
    <t>Osazení betonových dílců šachet</t>
  </si>
  <si>
    <t>- konstrukce betonovýc šachet DN1000 a osazení jednotlivých dílců</t>
  </si>
  <si>
    <t>dna : 19</t>
  </si>
  <si>
    <t>skruže 500 : 11</t>
  </si>
  <si>
    <t>skruže 250 : 6</t>
  </si>
  <si>
    <t>zákrytová deska : 19</t>
  </si>
  <si>
    <t>prstýnek 40 : 3</t>
  </si>
  <si>
    <t>prstýnek 60 : 1</t>
  </si>
  <si>
    <t>prstýnek 80 : 10</t>
  </si>
  <si>
    <t>prstýnek 100 : 5</t>
  </si>
  <si>
    <t>prstýnek 120 : 6</t>
  </si>
  <si>
    <t>28611272.AR</t>
  </si>
  <si>
    <t>Trubka kanalizační KGEM SN 8 PVC 315x9,2x5000</t>
  </si>
  <si>
    <t>- potrubí stoky B-2</t>
  </si>
  <si>
    <t>STOKA B-2 : 61</t>
  </si>
  <si>
    <t>28611271.AR</t>
  </si>
  <si>
    <t>Trubka kanalizační KGEM SN 8 PVC 315x9,2x3000</t>
  </si>
  <si>
    <t>STOKA B-2 : 1</t>
  </si>
  <si>
    <t>28611270.AR</t>
  </si>
  <si>
    <t>Trubka kanalizační KGEM SN 8 PVC 315x9,2x1000</t>
  </si>
  <si>
    <t>28611268.AR</t>
  </si>
  <si>
    <t>Trubka kanalizační KGEM SN 8 PVC 250x7,3x5000</t>
  </si>
  <si>
    <t>- potrubí stok A-1, A-2, B-1, B-2</t>
  </si>
  <si>
    <t>STOKA A-1 : 13</t>
  </si>
  <si>
    <t>STOKA A-2 : 20</t>
  </si>
  <si>
    <t>STOKA B-1 : 9</t>
  </si>
  <si>
    <t>STOKA B-2 : 8</t>
  </si>
  <si>
    <t>28611267.AR</t>
  </si>
  <si>
    <t>Trubka kanalizační KGEM SN 8 PVC 250x7,3x3000</t>
  </si>
  <si>
    <t>STOKA A-1 : 3</t>
  </si>
  <si>
    <t>STOKA A-2 : 2</t>
  </si>
  <si>
    <t>STOKA B-1 : 1</t>
  </si>
  <si>
    <t>STOKA B-2 : 0</t>
  </si>
  <si>
    <t>28611266.AR</t>
  </si>
  <si>
    <t>Trubka kanalizační KGEM SN 8 PVC 250x7,3x1000</t>
  </si>
  <si>
    <t>STOKA A-1 : 2</t>
  </si>
  <si>
    <t>STOKA A-2 : 4</t>
  </si>
  <si>
    <t>STOKA B-1 : 2</t>
  </si>
  <si>
    <t>28611265.AR</t>
  </si>
  <si>
    <t>Trubka kanalizační KGEM SN 8 PVC 200x5,9x5000</t>
  </si>
  <si>
    <t>- potrubí stok A-3, B-1, B-2, C-1, C-2</t>
  </si>
  <si>
    <t>STOKA A-3 : 7</t>
  </si>
  <si>
    <t>STOKA B-2 : 7</t>
  </si>
  <si>
    <t>STOKA C-1 : 4</t>
  </si>
  <si>
    <t>STOKA C-2 : 9</t>
  </si>
  <si>
    <t>28611264.AR</t>
  </si>
  <si>
    <t>Trubka kanalizační KGEM SN 8 PVC 200x5,9x3000</t>
  </si>
  <si>
    <t>STOKA A-3 : 0</t>
  </si>
  <si>
    <t>STOKA B-1 : 0</t>
  </si>
  <si>
    <t>STOKA C-1 : 1</t>
  </si>
  <si>
    <t>STOKA C-2 : 5</t>
  </si>
  <si>
    <t>28611263.AR</t>
  </si>
  <si>
    <t>Trubka kanalizační KGEM SN 8 PVC 200x5,9x1000</t>
  </si>
  <si>
    <t>STOKA A-3 : 1</t>
  </si>
  <si>
    <t>STOKA C-1 : 2</t>
  </si>
  <si>
    <t>STOKA C-2 : 2</t>
  </si>
  <si>
    <t>28611262.AR</t>
  </si>
  <si>
    <t>Trubka kanalizační KGEM SN 8 PVC 160x4,7x5000</t>
  </si>
  <si>
    <t>- potrubí přípojek uličních vpustí na stokách</t>
  </si>
  <si>
    <t>STOKA A-1 : 0</t>
  </si>
  <si>
    <t>STOKA A-2 : 6</t>
  </si>
  <si>
    <t>STOKA A-3 : 2</t>
  </si>
  <si>
    <t>STOKA B-1 : 10</t>
  </si>
  <si>
    <t>28611261.AR</t>
  </si>
  <si>
    <t>Trubka kanalizační KGEM SN 8 PVC 160x4,7x3000</t>
  </si>
  <si>
    <t>STOKA A-2 : 1</t>
  </si>
  <si>
    <t>STOKA C-1 : 3</t>
  </si>
  <si>
    <t>STOKA C-2 : 3</t>
  </si>
  <si>
    <t>28611260.AR</t>
  </si>
  <si>
    <t>Trubka kanalizační KGEM SN 8 PVC 160x4,7x1000</t>
  </si>
  <si>
    <t>STOKA B-1 : 7</t>
  </si>
  <si>
    <t>STOKA B-2 : 10</t>
  </si>
  <si>
    <t>STOKA C-2 : 1</t>
  </si>
  <si>
    <t>2865722712R</t>
  </si>
  <si>
    <t>Odbočka sedlová KG  PE-HD DN 200-300/150 pro napojení KG k Aquatub-Rw</t>
  </si>
  <si>
    <t>- sedlová odbočka pro napojení potrubí přípojek na hlavní stoku</t>
  </si>
  <si>
    <t>STOKA B-1 : 4</t>
  </si>
  <si>
    <t>STOKA B-2 : 11</t>
  </si>
  <si>
    <t>28651664.AR</t>
  </si>
  <si>
    <t>Koleno kanalizační KGB 160/ 87° PVC</t>
  </si>
  <si>
    <t>- potrubí přípojek uličních vpustí v místech potřeby - bude fakturováno dle sklutečnosti</t>
  </si>
  <si>
    <t>STOKA A-1 : 6</t>
  </si>
  <si>
    <t>STOKA A-3 : 6</t>
  </si>
  <si>
    <t>STOKA B-1 : 6</t>
  </si>
  <si>
    <t>STOKA B-2 : 6</t>
  </si>
  <si>
    <t>STOKA C-1 : 6</t>
  </si>
  <si>
    <t>STOKA C-2 : 6</t>
  </si>
  <si>
    <t>28651662.AR</t>
  </si>
  <si>
    <t>Koleno kanalizační KGB 160/ 45° PVC</t>
  </si>
  <si>
    <t>- potrubí přípojek uličních vpustí v místech potřeby - bude fakturováno dle skutečnosti</t>
  </si>
  <si>
    <t>STOKA A-2 : 3</t>
  </si>
  <si>
    <t>STOKA A-3 : 3</t>
  </si>
  <si>
    <t>STOKA B-1 : 3</t>
  </si>
  <si>
    <t>STOKA B-2 : 3</t>
  </si>
  <si>
    <t>286971041R</t>
  </si>
  <si>
    <t>Spojka "IN SITU" DN 160</t>
  </si>
  <si>
    <t>- tvarovka in situ, zaústění přípojek</t>
  </si>
  <si>
    <t>OVB1 : 1</t>
  </si>
  <si>
    <t>28651695.AR</t>
  </si>
  <si>
    <t>Redukce kanalizační KGR 315/ 250 PVC</t>
  </si>
  <si>
    <t>- redukční tvarovky pro napojení ul vpustí</t>
  </si>
  <si>
    <t>28651694.AR</t>
  </si>
  <si>
    <t>Redukce kanalizační KGR 250/ 200 PVC</t>
  </si>
  <si>
    <t>28651693.AR</t>
  </si>
  <si>
    <t>Redukce kanalizační KGR 200/ 160 PVC</t>
  </si>
  <si>
    <t>STOKA B-2 : 2</t>
  </si>
  <si>
    <t>831263195R00</t>
  </si>
  <si>
    <t>Příplatek za zřízení kanal. přípojky DN 100 - 300</t>
  </si>
  <si>
    <t>- napojení stoky A-1 do stávající dešťové</t>
  </si>
  <si>
    <t>- napojení šachty ŠA9 na stávající potrubí (stoky A-3 a B-1)</t>
  </si>
  <si>
    <t>- napojení šachty ŠB4 na stávající potrubí (stoka B-2)</t>
  </si>
  <si>
    <t>- provedení napojení vč. doplňkových kosntrucí (manžety apod.) osazení potrubí, utěsnění otvoru okolo potrubí atd.</t>
  </si>
  <si>
    <t>- komplet provedení, práce + materiál</t>
  </si>
  <si>
    <t>- zřízení přípojek OV/UV a liniových žlabů</t>
  </si>
  <si>
    <t>přípojky UV : 3</t>
  </si>
  <si>
    <t>přípojení OV : 27</t>
  </si>
  <si>
    <t>připojení liniovýc žlabů : 5</t>
  </si>
  <si>
    <t>899211111R00</t>
  </si>
  <si>
    <t>Osazení mříží litinových s rámem do 50 kg</t>
  </si>
  <si>
    <t>- osazení mříží uličních a orbubníkových vpustí</t>
  </si>
  <si>
    <t>UV : 3</t>
  </si>
  <si>
    <t>OV : 27</t>
  </si>
  <si>
    <t>- osazení poklopů D400 a B125 šachet</t>
  </si>
  <si>
    <t>871313121R00</t>
  </si>
  <si>
    <t>Montáž trub kanaliz. z plastu, hrdlových, DN 150</t>
  </si>
  <si>
    <t>- montáž potrubí přípojek UV, liniových žlabů</t>
  </si>
  <si>
    <t>STOKA A-1 : 3*1,0</t>
  </si>
  <si>
    <t>STOKA A-2 : 33,0+2,0</t>
  </si>
  <si>
    <t>STOKA A-3 : 3,0+10,80</t>
  </si>
  <si>
    <t>STOKA B-1 : 11,50+19,50+25,0+3*1,50</t>
  </si>
  <si>
    <t>STOKA B-2 : 3*1,0+7*1,0+2*1,50</t>
  </si>
  <si>
    <t>STOKA C-1 : 3*1,50</t>
  </si>
  <si>
    <t>STOKA C-2 : 3*1,50</t>
  </si>
  <si>
    <t>871373121R00</t>
  </si>
  <si>
    <t>Montáž trub kanaliz. z plastu, hrdlových, DN 300</t>
  </si>
  <si>
    <t>- montáž kanalizační stoky</t>
  </si>
  <si>
    <t>STOKA A-1, DN250 : 78,0</t>
  </si>
  <si>
    <t>STOKA A-2, DN250 : 109,50</t>
  </si>
  <si>
    <t>STOKA A-3, DN200 : 35,30</t>
  </si>
  <si>
    <t>STOKA B-1, DN250, 200 : 49,30+45,0</t>
  </si>
  <si>
    <t>STOKA B-2, DN300, 250, 200 : 307,30+35,0+36,60</t>
  </si>
  <si>
    <t>STOKA C-1, DN200 : 36,70</t>
  </si>
  <si>
    <t>STOKA C-2, DN200 : 44,50</t>
  </si>
  <si>
    <t>899631OA0</t>
  </si>
  <si>
    <t>Tlakové zkoušky potrubí DN do 150 mm</t>
  </si>
  <si>
    <t>- tlaková zkouška potrubí přípojek UV/OV, liniového žlabu</t>
  </si>
  <si>
    <t>899651OA0</t>
  </si>
  <si>
    <t>Tlakové zkoušky potrubí DN do 300 m</t>
  </si>
  <si>
    <t>- tlaková zkouška stoky</t>
  </si>
  <si>
    <t>892571111R00</t>
  </si>
  <si>
    <t>Zkouška těsnosti kanalizace DN do 150, vodou</t>
  </si>
  <si>
    <t>- zkouška těsnosti potrubí přípojek</t>
  </si>
  <si>
    <t>892581111R00</t>
  </si>
  <si>
    <t>Zkouška těsnosti kanalizace DN do 300, vodou</t>
  </si>
  <si>
    <t>- zkouška těsnosti potrubí stok</t>
  </si>
  <si>
    <t>283141494R</t>
  </si>
  <si>
    <t>Fólie výstražná pro kanalizaci š. 300 mm šedá</t>
  </si>
  <si>
    <t>- výstražná fólie nad stokou a přípojkami</t>
  </si>
  <si>
    <t>P -STOKA A-1 : 3*1,0</t>
  </si>
  <si>
    <t>P -STOKA A-2 : 33,0+2,0</t>
  </si>
  <si>
    <t>P -STOKA A-3 : 3,0+10,80</t>
  </si>
  <si>
    <t>P -STOKA B-1 : 11,50+19,50+25,0+3*1,50</t>
  </si>
  <si>
    <t>P -STOKA B-2 : 3*1,0+7*1,0+2*1,50</t>
  </si>
  <si>
    <t>P -STOKA C-1 : 3*1,50</t>
  </si>
  <si>
    <t>P -STOKA C-2 : 3*1,50</t>
  </si>
  <si>
    <t>892583111R00</t>
  </si>
  <si>
    <t>Zabezpečení konců kanal. potrubí DN do 300, vodou</t>
  </si>
  <si>
    <t>úsek</t>
  </si>
  <si>
    <t>- zabezpečení konců kanalizačního potrubí</t>
  </si>
  <si>
    <t>přípojky : 30</t>
  </si>
  <si>
    <t>liniová žlab : 5</t>
  </si>
  <si>
    <t>stoky : 6</t>
  </si>
  <si>
    <t>93556OA0</t>
  </si>
  <si>
    <t>Žlaby z dílců z betonu světlé šířky do 400 mm, včetně mříže</t>
  </si>
  <si>
    <t>- zřízení liniových žlabů na MK, šířka 0,40 m, práce vč. materiálu</t>
  </si>
  <si>
    <t>6+8+8</t>
  </si>
  <si>
    <t>- odstranění stávajících uličních vpustí, vč. likvidace</t>
  </si>
  <si>
    <t>- odvoz zeminy na skládku investora, do 3,0 km</t>
  </si>
  <si>
    <t>hloubení rýh 200 : 412,5025*2</t>
  </si>
  <si>
    <t>hloubení rýh 60 : 43,137*2</t>
  </si>
  <si>
    <t>hloubení jam : 46,74375*2</t>
  </si>
  <si>
    <t>ruční výkop : 17,475*2</t>
  </si>
  <si>
    <t>- zásyp : -8,415-2,898</t>
  </si>
  <si>
    <t>Nakládání výkopku z hor. 1 ÷ 4 v množství nad 100 m3</t>
  </si>
  <si>
    <t>131301110R00</t>
  </si>
  <si>
    <t>Hloubení nezapaž. jam hor.4 do 50 m3, STROJNĚ</t>
  </si>
  <si>
    <t>- výkop jam pro zakladové patky stožárů VO</t>
  </si>
  <si>
    <t>zeleň - 32 ks stožár 8,0 m : 0,80*0,80*(1,5+0,2+0,1-0,10)*32</t>
  </si>
  <si>
    <t>chodník - 4 ks přechodových stožárů výšky 6,0 m : 0,80*0,80*(1,50+0,20+0,1-0,24)*4</t>
  </si>
  <si>
    <t>- hloubení rýhy pro pokládku kabelového vedení VO,zásyp v zeleni výkopkem, v chodníku a komunikaci ŠD</t>
  </si>
  <si>
    <t>zeleň - kabel VO - CYKY J5x10 : (1,50+1,50+3,20+307,8+7,90+7,8+64,6)*0,6*(0,80-0,10)</t>
  </si>
  <si>
    <t>chodník - kabel VO - CYKY J5x10 : (40,30+33,60+136,40+71,90+87,20+63,70+42,9+4,20+4,0)*0,6*(0,80-0,24)</t>
  </si>
  <si>
    <t>komunikace - kabel VO - CYKY J5x10 : (11,50+15,20+7,50+4,30+7,90+5,20+4,3+24,20)*0,6*(1,20-0,39)</t>
  </si>
  <si>
    <t>zeleň - kabel VO - AYKY 4x10 : (26,10+12,10)*0,6*(0,80-0,10)</t>
  </si>
  <si>
    <t>- odečet ručního výkopku : -10,92</t>
  </si>
  <si>
    <t>- obsyp kabelu VO, výška 250 mm dle přílohy</t>
  </si>
  <si>
    <t>zeleň - kabel VO - AYKY 4x10 : (26,40+12,10)*0,25*0,60</t>
  </si>
  <si>
    <t>zeleň - kabel VO - CYKY J5x10 : (1,50+1,50+3,20+307,8+7,90+7,8+64,6)*0,25*0,60</t>
  </si>
  <si>
    <t>chodník - kabel VO - CYKY J5x10 : (40,30+33,60+136,40+71,90+87,20+63,70+42,9+4,20+4,0)*0,25*0,60</t>
  </si>
  <si>
    <t>komunikace - kabel VO - CYKY J5x10 : (11,50+15,20+7,50+4,30+7,90+5,20+4,3+24,20)*0,25*0,60</t>
  </si>
  <si>
    <t>- příplatek za hloubení rýhy pro kabelové vedení v blízkosti IS</t>
  </si>
  <si>
    <t>CETIN : 8*0,60*2,0*(0,80-0,10)</t>
  </si>
  <si>
    <t>VODOVOD : 5*0,60*2,0*(0,80-0,10)</t>
  </si>
  <si>
    <t>- ruční výkop rýhy v blízkosti IS</t>
  </si>
  <si>
    <t>564531111R00</t>
  </si>
  <si>
    <t>Zřízení podsypu/podkladu ze sypaniny tl. 10 cm</t>
  </si>
  <si>
    <t>- podsyp pro uložení kabelů VO a chráničky d63 a pod základové patky</t>
  </si>
  <si>
    <t>patky : 0,80*0,80*(32+4)</t>
  </si>
  <si>
    <t>zeleň - kabel VO - AYKY 4x10 : (26,40+12,10)*0,60</t>
  </si>
  <si>
    <t>zeleň - kabel VO - CYKY J5x10 : (1,50+1,50+3,20+307,8+7,90+7,8+64,6)*0,60</t>
  </si>
  <si>
    <t>chodník - kabel VO - CYKY J5x10 : (40,30+33,60+136,40+71,90+87,20+63,70+42,9+4,20+4,0)*0,60</t>
  </si>
  <si>
    <t>komunikace - kabel VO - CYKY J5x10 : (11,50+15,20+7,50+4,30+7,90+5,20+4,3+24,20)*0,60</t>
  </si>
  <si>
    <t>- zásyp rýh po kabelu VO, chodník + komunikace = ŠD, zeleň=výkopek</t>
  </si>
  <si>
    <t>- prácevčetně vodorovného přemístění do 50 m.</t>
  </si>
  <si>
    <t>ZEM - zeleň - kabel VO - CYKY J5x10 : (1,50+1,50+3,20+307,8+7,90+7,8+64,6)*0,6*(0,80-0,10-0,10-0,25)</t>
  </si>
  <si>
    <t>ŠD - chodník - kabel VO - CYKY J5x10 : (40,30+33,60+136,40+71,90+87,20+63,70+42,9+4,20+4,0)*0,6*(0,80-0,24-0,10-0,25)</t>
  </si>
  <si>
    <t>ŠD - komunikace - kabel VO - CYKY J5x10 : (11,50+15,20+7,50+4,30+7,90+5,20+4,3+24,20)*0,6*(1,20-0,39-0,10-0,25)</t>
  </si>
  <si>
    <t>ZEM - zeleň - kabel VO - AYKY 4x10 : (26,10+12,10)*0,6*(0,80-0,10-0,10-0,25)</t>
  </si>
  <si>
    <t>- zásyp v chodníku / komunikaci - ŠD 0/63</t>
  </si>
  <si>
    <t>ŠD - chodník - kabel VO - CYKY J5x10 : (40,30+33,60+136,40+71,90+87,20+63,70+42,9+4,20+4,0)*0,6*(0,80-0,24-0,10-0,25)*2,20</t>
  </si>
  <si>
    <t>ŠD - komunikace - kabel VO - CYKY J5x10 : (11,50+15,20+7,50+4,30+7,90+5,20+4,3+24,20)*0,6*(1,20-0,39-0,10-0,25)*2,20</t>
  </si>
  <si>
    <t>275313711R00</t>
  </si>
  <si>
    <t>Beton základových patek prostý C 25/30</t>
  </si>
  <si>
    <t>- základové patky stožárů o rozměrech dle TP výrobce a dle PD</t>
  </si>
  <si>
    <t>- typové provedení, vč. předchystání otvorů, osazení trubky PVC DN250 a zabetonování chrániček  kopoflex 110/94 pro možnost napojení kabelového vedení, napojení FeZn</t>
  </si>
  <si>
    <t>stožáry výška 8,0 m : 32*(0,8*0,8*(1,50+0,20)-(1,5*3,14*0,125*0,125))</t>
  </si>
  <si>
    <t>přechodové stožáry výška 6,0 m : 4*(0,8*0,8*(1,50+0,20)-(1,5*3,14*0,125*0,125))</t>
  </si>
  <si>
    <t>3457114702R</t>
  </si>
  <si>
    <t>Trubka kabelová chránička d63</t>
  </si>
  <si>
    <t>- ochraná trubka pro kabel VO</t>
  </si>
  <si>
    <t>CYKY J 5x10 : 997,10</t>
  </si>
  <si>
    <t>AYKY 4x10 : 38,20</t>
  </si>
  <si>
    <t>871211121R00</t>
  </si>
  <si>
    <t>Montáž trubek polyetylenových ve výkopu d 63 mm</t>
  </si>
  <si>
    <t>- montáž chráničky kopoflex d63</t>
  </si>
  <si>
    <t>210220022R00</t>
  </si>
  <si>
    <t>Vedení uzemňovací v zemi FeZn, D 8 - 10 mm</t>
  </si>
  <si>
    <t>včetně materiálu, montáže svorek spojovacích, odbočných, upevňovacích a spojovacího materiálu.</t>
  </si>
  <si>
    <t>210810053R00</t>
  </si>
  <si>
    <t>Kabel CYKY-J 5x10 mm2</t>
  </si>
  <si>
    <t>- materiál vč. uložení do chráničky d63 a propojení sloupů a ostatních prací, vč. rezervy 5%</t>
  </si>
  <si>
    <t>CYKY J 5x10 : 997,10*1,05</t>
  </si>
  <si>
    <t>34113131.AR</t>
  </si>
  <si>
    <t>Kabel AYKY 4x10  mm2</t>
  </si>
  <si>
    <t>AYKY 4x10 : 38,20*1,05</t>
  </si>
  <si>
    <t>210500020RAA</t>
  </si>
  <si>
    <t>Venkovní osvětlení, stožár uliční stožár ocelový výška 8 m</t>
  </si>
  <si>
    <t>- stožáry nasvětlení přechodů pro chodce</t>
  </si>
  <si>
    <t>- typ stožáru STP 6-A výšky 6,0 m s výložníkem UD1 1500A (výložník délky 1,50 m) a osazením svítidla MARUT L ZP 9K0750 LED, vč. elektrovýstroje</t>
  </si>
  <si>
    <t>- specifikace provedena příloha objektu SO401</t>
  </si>
  <si>
    <t>- stožáry nasvětlení uličního prostoru</t>
  </si>
  <si>
    <t>- typ stožáru JBUD 8 ST výšky 8,0 m s výložníkem UD 1/89-500 a UD 1/89-2000 (výložník délky 0,50 m - 9x, s výložníkem délky 2,0 m - 23 ks) a osazením svítidla MARUT 6K0740 LED, vč. elektrovýstroje</t>
  </si>
  <si>
    <t>výložník délky 0,50 m : 9</t>
  </si>
  <si>
    <t>výložník délky 2,0 m : 23</t>
  </si>
  <si>
    <t>28314148R</t>
  </si>
  <si>
    <t>Fólie výstražná pro VO š. 300 mm oranžová</t>
  </si>
  <si>
    <t>- výstražná fólie vč. jejího osazení</t>
  </si>
  <si>
    <t>75L3K3OA0</t>
  </si>
  <si>
    <t>Demontáž IS VO, venkovní kabelový rozvod</t>
  </si>
  <si>
    <t>- přemístění výkopku na meziskládku pro další použití na stavbě</t>
  </si>
  <si>
    <t>vhodný materiál k využití na stavbě : 82,803+8,022</t>
  </si>
  <si>
    <t>- přemístění přebytku výkopku na skládku</t>
  </si>
  <si>
    <t>výkop rýh : 372,34980</t>
  </si>
  <si>
    <t>výkop jam : 38,80960</t>
  </si>
  <si>
    <t>ruční výkop : 10,92</t>
  </si>
  <si>
    <t>odečet zpětného využití : -90,825</t>
  </si>
  <si>
    <t>171206111R00</t>
  </si>
  <si>
    <t>Uložení zemin do násypů předeps. tvarů s urovnáním</t>
  </si>
  <si>
    <t>90,825*2,0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</si>
</sst>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Font="1" applyAlignment="1">
      <alignment wrapText="1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4" fontId="17" fillId="4" borderId="0" xfId="0" applyNumberFormat="1" applyFont="1" applyFill="1" applyAlignment="1" applyProtection="1">
      <alignment vertical="top" shrinkToFit="1"/>
      <protection locked="0"/>
    </xf>
    <xf numFmtId="0" fontId="18" fillId="0" borderId="0" xfId="0" applyFont="1" applyAlignment="1">
      <alignment horizontal="center" vertical="top" shrinkToFit="1"/>
    </xf>
    <xf numFmtId="165" fontId="18" fillId="0" borderId="0" xfId="0" applyNumberFormat="1" applyFont="1" applyAlignment="1">
      <alignment vertical="top" shrinkToFit="1"/>
    </xf>
    <xf numFmtId="4" fontId="18" fillId="0" borderId="0" xfId="0" applyNumberFormat="1" applyFont="1" applyAlignment="1">
      <alignment vertical="top" shrinkToFit="1"/>
    </xf>
    <xf numFmtId="165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0" fontId="19" fillId="0" borderId="0" xfId="0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20" fillId="0" borderId="0" xfId="0" applyNumberFormat="1" applyFont="1" applyAlignment="1">
      <alignment horizontal="center" vertical="top" wrapText="1" shrinkToFit="1"/>
    </xf>
    <xf numFmtId="165" fontId="20" fillId="0" borderId="0" xfId="0" applyNumberFormat="1" applyFont="1" applyAlignment="1">
      <alignment vertical="top" wrapText="1" shrinkToFit="1"/>
    </xf>
    <xf numFmtId="165" fontId="20" fillId="0" borderId="0" xfId="0" quotePrefix="1" applyNumberFormat="1" applyFont="1" applyAlignment="1">
      <alignment horizontal="left" vertical="top" wrapTex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5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6" xfId="0" applyNumberFormat="1" applyFont="1" applyBorder="1" applyAlignment="1">
      <alignment vertical="top" shrinkToFit="1"/>
    </xf>
    <xf numFmtId="49" fontId="17" fillId="0" borderId="45" xfId="0" applyNumberFormat="1" applyFont="1" applyBorder="1" applyAlignment="1">
      <alignment horizontal="left" vertical="top" wrapText="1"/>
    </xf>
    <xf numFmtId="49" fontId="18" fillId="0" borderId="0" xfId="0" applyNumberFormat="1" applyFont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0" xfId="0" applyAlignment="1">
      <alignment wrapText="1"/>
    </xf>
    <xf numFmtId="4" fontId="8" fillId="0" borderId="34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sheetProtection algorithmName="SHA-512" hashValue="rEHt/f2tgpKMePTQczeeSztVrnkUEVV+6IIswadUb+aAfC7TWowAx41di4dX6rguRoDAhR8h5aHIxEMCXD6bsQ==" saltValue="kzmc0ji4Bj8ldDZ50lnv5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109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38</v>
      </c>
      <c r="B1" s="230" t="s">
        <v>4</v>
      </c>
      <c r="C1" s="231"/>
      <c r="D1" s="231"/>
      <c r="E1" s="231"/>
      <c r="F1" s="231"/>
      <c r="G1" s="231"/>
      <c r="H1" s="231"/>
      <c r="I1" s="231"/>
      <c r="J1" s="232"/>
    </row>
    <row r="2" spans="1:15" ht="36" customHeight="1" x14ac:dyDescent="0.2">
      <c r="A2" s="2"/>
      <c r="B2" s="76" t="s">
        <v>24</v>
      </c>
      <c r="C2" s="77"/>
      <c r="D2" s="78" t="s">
        <v>43</v>
      </c>
      <c r="E2" s="236" t="s">
        <v>44</v>
      </c>
      <c r="F2" s="237"/>
      <c r="G2" s="237"/>
      <c r="H2" s="237"/>
      <c r="I2" s="237"/>
      <c r="J2" s="238"/>
      <c r="O2" s="1"/>
    </row>
    <row r="3" spans="1:15" ht="27" hidden="1" customHeight="1" x14ac:dyDescent="0.2">
      <c r="A3" s="2"/>
      <c r="B3" s="79"/>
      <c r="C3" s="77"/>
      <c r="D3" s="80"/>
      <c r="E3" s="239"/>
      <c r="F3" s="240"/>
      <c r="G3" s="240"/>
      <c r="H3" s="240"/>
      <c r="I3" s="240"/>
      <c r="J3" s="241"/>
    </row>
    <row r="4" spans="1:15" ht="23.25" customHeight="1" x14ac:dyDescent="0.2">
      <c r="A4" s="2"/>
      <c r="B4" s="81"/>
      <c r="C4" s="82"/>
      <c r="D4" s="83"/>
      <c r="E4" s="220"/>
      <c r="F4" s="220"/>
      <c r="G4" s="220"/>
      <c r="H4" s="220"/>
      <c r="I4" s="220"/>
      <c r="J4" s="221"/>
    </row>
    <row r="5" spans="1:15" ht="24" customHeight="1" x14ac:dyDescent="0.2">
      <c r="A5" s="2"/>
      <c r="B5" s="31" t="s">
        <v>23</v>
      </c>
      <c r="D5" s="224"/>
      <c r="E5" s="225"/>
      <c r="F5" s="225"/>
      <c r="G5" s="225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26"/>
      <c r="E6" s="227"/>
      <c r="F6" s="227"/>
      <c r="G6" s="227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8"/>
      <c r="F7" s="229"/>
      <c r="G7" s="229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43"/>
      <c r="E11" s="243"/>
      <c r="F11" s="243"/>
      <c r="G11" s="243"/>
      <c r="H11" s="18" t="s">
        <v>42</v>
      </c>
      <c r="I11" s="84"/>
      <c r="J11" s="8"/>
    </row>
    <row r="12" spans="1:15" ht="15.75" customHeight="1" x14ac:dyDescent="0.2">
      <c r="A12" s="2"/>
      <c r="B12" s="28"/>
      <c r="C12" s="55"/>
      <c r="D12" s="219"/>
      <c r="E12" s="219"/>
      <c r="F12" s="219"/>
      <c r="G12" s="219"/>
      <c r="H12" s="18" t="s">
        <v>36</v>
      </c>
      <c r="I12" s="84"/>
      <c r="J12" s="8"/>
    </row>
    <row r="13" spans="1:15" ht="15.75" customHeight="1" x14ac:dyDescent="0.2">
      <c r="A13" s="2"/>
      <c r="B13" s="29"/>
      <c r="C13" s="56"/>
      <c r="D13" s="85"/>
      <c r="E13" s="222"/>
      <c r="F13" s="223"/>
      <c r="G13" s="223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42"/>
      <c r="F15" s="242"/>
      <c r="G15" s="244"/>
      <c r="H15" s="244"/>
      <c r="I15" s="244" t="s">
        <v>31</v>
      </c>
      <c r="J15" s="245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208"/>
      <c r="F16" s="209"/>
      <c r="G16" s="208"/>
      <c r="H16" s="209"/>
      <c r="I16" s="208">
        <f>SUMIF(F89:F105,A16,I89:I105)+SUMIF(F89:F105,"PSU",I89:I105)</f>
        <v>0</v>
      </c>
      <c r="J16" s="210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208"/>
      <c r="F17" s="209"/>
      <c r="G17" s="208"/>
      <c r="H17" s="209"/>
      <c r="I17" s="208">
        <f>SUMIF(F89:F105,A17,I89:I105)</f>
        <v>0</v>
      </c>
      <c r="J17" s="210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208"/>
      <c r="F18" s="209"/>
      <c r="G18" s="208"/>
      <c r="H18" s="209"/>
      <c r="I18" s="208">
        <f>SUMIF(F89:F105,A18,I89:I105)</f>
        <v>0</v>
      </c>
      <c r="J18" s="210"/>
    </row>
    <row r="19" spans="1:10" ht="23.25" customHeight="1" x14ac:dyDescent="0.2">
      <c r="A19" s="139" t="s">
        <v>135</v>
      </c>
      <c r="B19" s="38" t="s">
        <v>29</v>
      </c>
      <c r="C19" s="62"/>
      <c r="D19" s="63"/>
      <c r="E19" s="208"/>
      <c r="F19" s="209"/>
      <c r="G19" s="208"/>
      <c r="H19" s="209"/>
      <c r="I19" s="208">
        <f>SUMIF(F89:F105,A19,I89:I105)</f>
        <v>0</v>
      </c>
      <c r="J19" s="210"/>
    </row>
    <row r="20" spans="1:10" ht="23.25" customHeight="1" x14ac:dyDescent="0.2">
      <c r="A20" s="139" t="s">
        <v>136</v>
      </c>
      <c r="B20" s="38" t="s">
        <v>30</v>
      </c>
      <c r="C20" s="62"/>
      <c r="D20" s="63"/>
      <c r="E20" s="208"/>
      <c r="F20" s="209"/>
      <c r="G20" s="208"/>
      <c r="H20" s="209"/>
      <c r="I20" s="208">
        <f>SUMIF(F89:F105,A20,I89:I105)</f>
        <v>0</v>
      </c>
      <c r="J20" s="210"/>
    </row>
    <row r="21" spans="1:10" ht="23.25" customHeight="1" x14ac:dyDescent="0.2">
      <c r="A21" s="2"/>
      <c r="B21" s="48" t="s">
        <v>31</v>
      </c>
      <c r="C21" s="64"/>
      <c r="D21" s="65"/>
      <c r="E21" s="211"/>
      <c r="F21" s="246"/>
      <c r="G21" s="211"/>
      <c r="H21" s="246"/>
      <c r="I21" s="211">
        <f>SUM(I16:J20)</f>
        <v>0</v>
      </c>
      <c r="J21" s="21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06">
        <f>ZakladDPHSniVypocet</f>
        <v>0</v>
      </c>
      <c r="H23" s="207"/>
      <c r="I23" s="207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04">
        <f>A23</f>
        <v>0</v>
      </c>
      <c r="H24" s="205"/>
      <c r="I24" s="205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6">
        <f>ZakladDPHZaklVypocet</f>
        <v>0</v>
      </c>
      <c r="H25" s="207"/>
      <c r="I25" s="207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3">
        <f>A25</f>
        <v>0</v>
      </c>
      <c r="H26" s="234"/>
      <c r="I26" s="234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5">
        <f>CenaCelkem-(ZakladDPHSni+DPHSni+ZakladDPHZakl+DPHZakl)</f>
        <v>0</v>
      </c>
      <c r="H27" s="235"/>
      <c r="I27" s="235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25</v>
      </c>
      <c r="C28" s="112"/>
      <c r="D28" s="112"/>
      <c r="E28" s="113"/>
      <c r="F28" s="114"/>
      <c r="G28" s="214">
        <f>ZakladDPHSniVypocet+ZakladDPHZaklVypocet</f>
        <v>0</v>
      </c>
      <c r="H28" s="214"/>
      <c r="I28" s="214"/>
      <c r="J28" s="115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1" t="s">
        <v>37</v>
      </c>
      <c r="C29" s="116"/>
      <c r="D29" s="116"/>
      <c r="E29" s="116"/>
      <c r="F29" s="117"/>
      <c r="G29" s="213">
        <f>A27</f>
        <v>0</v>
      </c>
      <c r="H29" s="213"/>
      <c r="I29" s="213"/>
      <c r="J29" s="118" t="s">
        <v>77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5"/>
      <c r="E34" s="216"/>
      <c r="G34" s="217"/>
      <c r="H34" s="218"/>
      <c r="I34" s="218"/>
      <c r="J34" s="25"/>
    </row>
    <row r="35" spans="1:10" ht="12.75" customHeight="1" x14ac:dyDescent="0.2">
      <c r="A35" s="2"/>
      <c r="B35" s="2"/>
      <c r="D35" s="203" t="s">
        <v>2</v>
      </c>
      <c r="E35" s="203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45</v>
      </c>
      <c r="C39" s="197"/>
      <c r="D39" s="197"/>
      <c r="E39" s="197"/>
      <c r="F39" s="98">
        <f>'000 001-1 Pol'!AE21+'000 001-2 Pol'!AE50+'001 001-1 Pol'!AE370+'001 001-2 Pol'!AE50+'002 001-1 Pol'!AE249+'002 001-2 Pol'!AE55+'002-1 001 Pol'!AE149+'002-2 001-1 Pol'!AE69+'002-2 001-2 Pol'!AE69+'003 001 Pol'!AE105+'004 001 Pol'!AE668+'005 001 Pol'!AE108</f>
        <v>0</v>
      </c>
      <c r="G39" s="99">
        <f>'000 001-1 Pol'!AF21+'000 001-2 Pol'!AF50+'001 001-1 Pol'!AF370+'001 001-2 Pol'!AF50+'002 001-1 Pol'!AF249+'002 001-2 Pol'!AF55+'002-1 001 Pol'!AF149+'002-2 001-1 Pol'!AF69+'002-2 001-2 Pol'!AF69+'003 001 Pol'!AF105+'004 001 Pol'!AF668+'005 001 Pol'!AF108</f>
        <v>0</v>
      </c>
      <c r="H39" s="100">
        <f t="shared" ref="H39:H59" si="1">(F39*SazbaDPH1/100)+(G39*SazbaDPH2/100)</f>
        <v>0</v>
      </c>
      <c r="I39" s="100">
        <f t="shared" ref="I39:I59" si="2">F39+G39+H39</f>
        <v>0</v>
      </c>
      <c r="J39" s="101" t="str">
        <f t="shared" ref="J39:J59" si="3">IF(_xlfn.SINGLE(CenaCelkemVypocet)=0,"",I39/_xlfn.SINGLE(CenaCelkemVypocet)*100)</f>
        <v/>
      </c>
    </row>
    <row r="40" spans="1:10" ht="25.5" customHeight="1" x14ac:dyDescent="0.2">
      <c r="A40" s="87">
        <v>2</v>
      </c>
      <c r="B40" s="102" t="s">
        <v>46</v>
      </c>
      <c r="C40" s="202" t="s">
        <v>47</v>
      </c>
      <c r="D40" s="202"/>
      <c r="E40" s="202"/>
      <c r="F40" s="103">
        <f>'000 001-1 Pol'!AE21+'000 001-2 Pol'!AE50</f>
        <v>0</v>
      </c>
      <c r="G40" s="104">
        <f>'000 001-1 Pol'!AF21+'000 001-2 Pol'!AF50</f>
        <v>0</v>
      </c>
      <c r="H40" s="104">
        <f t="shared" si="1"/>
        <v>0</v>
      </c>
      <c r="I40" s="104">
        <f t="shared" si="2"/>
        <v>0</v>
      </c>
      <c r="J40" s="105" t="str">
        <f t="shared" si="3"/>
        <v/>
      </c>
    </row>
    <row r="41" spans="1:10" ht="25.5" customHeight="1" x14ac:dyDescent="0.2">
      <c r="A41" s="87">
        <v>3</v>
      </c>
      <c r="B41" s="106" t="s">
        <v>48</v>
      </c>
      <c r="C41" s="197" t="s">
        <v>49</v>
      </c>
      <c r="D41" s="197"/>
      <c r="E41" s="197"/>
      <c r="F41" s="107">
        <f>'000 001-1 Pol'!AE21</f>
        <v>0</v>
      </c>
      <c r="G41" s="100">
        <f>'000 001-1 Pol'!AF21</f>
        <v>0</v>
      </c>
      <c r="H41" s="100">
        <f t="shared" si="1"/>
        <v>0</v>
      </c>
      <c r="I41" s="100">
        <f t="shared" si="2"/>
        <v>0</v>
      </c>
      <c r="J41" s="101" t="str">
        <f t="shared" si="3"/>
        <v/>
      </c>
    </row>
    <row r="42" spans="1:10" ht="25.5" customHeight="1" x14ac:dyDescent="0.2">
      <c r="A42" s="87">
        <v>3</v>
      </c>
      <c r="B42" s="106" t="s">
        <v>50</v>
      </c>
      <c r="C42" s="197" t="s">
        <v>51</v>
      </c>
      <c r="D42" s="197"/>
      <c r="E42" s="197"/>
      <c r="F42" s="107">
        <f>'000 001-2 Pol'!AE50</f>
        <v>0</v>
      </c>
      <c r="G42" s="100">
        <f>'000 001-2 Pol'!AF50</f>
        <v>0</v>
      </c>
      <c r="H42" s="100">
        <f t="shared" si="1"/>
        <v>0</v>
      </c>
      <c r="I42" s="100">
        <f t="shared" si="2"/>
        <v>0</v>
      </c>
      <c r="J42" s="101" t="str">
        <f t="shared" si="3"/>
        <v/>
      </c>
    </row>
    <row r="43" spans="1:10" ht="25.5" customHeight="1" x14ac:dyDescent="0.2">
      <c r="A43" s="87">
        <v>2</v>
      </c>
      <c r="B43" s="102" t="s">
        <v>52</v>
      </c>
      <c r="C43" s="202" t="s">
        <v>53</v>
      </c>
      <c r="D43" s="202"/>
      <c r="E43" s="202"/>
      <c r="F43" s="103">
        <f>'001 001-1 Pol'!AE370+'001 001-2 Pol'!AE50</f>
        <v>0</v>
      </c>
      <c r="G43" s="104">
        <f>'001 001-1 Pol'!AF370+'001 001-2 Pol'!AF50</f>
        <v>0</v>
      </c>
      <c r="H43" s="104">
        <f t="shared" si="1"/>
        <v>0</v>
      </c>
      <c r="I43" s="104">
        <f t="shared" si="2"/>
        <v>0</v>
      </c>
      <c r="J43" s="105" t="str">
        <f t="shared" si="3"/>
        <v/>
      </c>
    </row>
    <row r="44" spans="1:10" ht="25.5" customHeight="1" x14ac:dyDescent="0.2">
      <c r="A44" s="87">
        <v>3</v>
      </c>
      <c r="B44" s="106" t="s">
        <v>48</v>
      </c>
      <c r="C44" s="197" t="s">
        <v>54</v>
      </c>
      <c r="D44" s="197"/>
      <c r="E44" s="197"/>
      <c r="F44" s="107">
        <f>'001 001-1 Pol'!AE370</f>
        <v>0</v>
      </c>
      <c r="G44" s="100">
        <f>'001 001-1 Pol'!AF370</f>
        <v>0</v>
      </c>
      <c r="H44" s="100">
        <f t="shared" si="1"/>
        <v>0</v>
      </c>
      <c r="I44" s="100">
        <f t="shared" si="2"/>
        <v>0</v>
      </c>
      <c r="J44" s="101" t="str">
        <f t="shared" si="3"/>
        <v/>
      </c>
    </row>
    <row r="45" spans="1:10" ht="25.5" customHeight="1" x14ac:dyDescent="0.2">
      <c r="A45" s="87">
        <v>3</v>
      </c>
      <c r="B45" s="106" t="s">
        <v>50</v>
      </c>
      <c r="C45" s="197" t="s">
        <v>55</v>
      </c>
      <c r="D45" s="197"/>
      <c r="E45" s="197"/>
      <c r="F45" s="107">
        <f>'001 001-2 Pol'!AE50</f>
        <v>0</v>
      </c>
      <c r="G45" s="100">
        <f>'001 001-2 Pol'!AF50</f>
        <v>0</v>
      </c>
      <c r="H45" s="100">
        <f t="shared" si="1"/>
        <v>0</v>
      </c>
      <c r="I45" s="100">
        <f t="shared" si="2"/>
        <v>0</v>
      </c>
      <c r="J45" s="101" t="str">
        <f t="shared" si="3"/>
        <v/>
      </c>
    </row>
    <row r="46" spans="1:10" ht="25.5" customHeight="1" x14ac:dyDescent="0.2">
      <c r="A46" s="87">
        <v>2</v>
      </c>
      <c r="B46" s="102" t="s">
        <v>56</v>
      </c>
      <c r="C46" s="202" t="s">
        <v>57</v>
      </c>
      <c r="D46" s="202"/>
      <c r="E46" s="202"/>
      <c r="F46" s="103">
        <f>'002 001-1 Pol'!AE249+'002 001-2 Pol'!AE55</f>
        <v>0</v>
      </c>
      <c r="G46" s="104">
        <f>'002 001-1 Pol'!AF249+'002 001-2 Pol'!AF55</f>
        <v>0</v>
      </c>
      <c r="H46" s="104">
        <f t="shared" si="1"/>
        <v>0</v>
      </c>
      <c r="I46" s="104">
        <f t="shared" si="2"/>
        <v>0</v>
      </c>
      <c r="J46" s="105" t="str">
        <f t="shared" si="3"/>
        <v/>
      </c>
    </row>
    <row r="47" spans="1:10" ht="25.5" customHeight="1" x14ac:dyDescent="0.2">
      <c r="A47" s="87">
        <v>3</v>
      </c>
      <c r="B47" s="106" t="s">
        <v>48</v>
      </c>
      <c r="C47" s="197" t="s">
        <v>58</v>
      </c>
      <c r="D47" s="197"/>
      <c r="E47" s="197"/>
      <c r="F47" s="107">
        <f>'002 001-1 Pol'!AE249</f>
        <v>0</v>
      </c>
      <c r="G47" s="100">
        <f>'002 001-1 Pol'!AF249</f>
        <v>0</v>
      </c>
      <c r="H47" s="100">
        <f t="shared" si="1"/>
        <v>0</v>
      </c>
      <c r="I47" s="100">
        <f t="shared" si="2"/>
        <v>0</v>
      </c>
      <c r="J47" s="101" t="str">
        <f t="shared" si="3"/>
        <v/>
      </c>
    </row>
    <row r="48" spans="1:10" ht="25.5" customHeight="1" x14ac:dyDescent="0.2">
      <c r="A48" s="87">
        <v>3</v>
      </c>
      <c r="B48" s="106" t="s">
        <v>50</v>
      </c>
      <c r="C48" s="197" t="s">
        <v>59</v>
      </c>
      <c r="D48" s="197"/>
      <c r="E48" s="197"/>
      <c r="F48" s="107">
        <f>'002 001-2 Pol'!AE55</f>
        <v>0</v>
      </c>
      <c r="G48" s="100">
        <f>'002 001-2 Pol'!AF55</f>
        <v>0</v>
      </c>
      <c r="H48" s="100">
        <f t="shared" si="1"/>
        <v>0</v>
      </c>
      <c r="I48" s="100">
        <f t="shared" si="2"/>
        <v>0</v>
      </c>
      <c r="J48" s="101" t="str">
        <f t="shared" si="3"/>
        <v/>
      </c>
    </row>
    <row r="49" spans="1:10" ht="25.5" customHeight="1" x14ac:dyDescent="0.2">
      <c r="A49" s="87">
        <v>2</v>
      </c>
      <c r="B49" s="102" t="s">
        <v>60</v>
      </c>
      <c r="C49" s="202" t="s">
        <v>61</v>
      </c>
      <c r="D49" s="202"/>
      <c r="E49" s="202"/>
      <c r="F49" s="103">
        <f>'002-1 001 Pol'!AE149</f>
        <v>0</v>
      </c>
      <c r="G49" s="104">
        <f>'002-1 001 Pol'!AF149</f>
        <v>0</v>
      </c>
      <c r="H49" s="104">
        <f t="shared" si="1"/>
        <v>0</v>
      </c>
      <c r="I49" s="104">
        <f t="shared" si="2"/>
        <v>0</v>
      </c>
      <c r="J49" s="105" t="str">
        <f t="shared" si="3"/>
        <v/>
      </c>
    </row>
    <row r="50" spans="1:10" ht="25.5" customHeight="1" x14ac:dyDescent="0.2">
      <c r="A50" s="87">
        <v>3</v>
      </c>
      <c r="B50" s="106" t="s">
        <v>52</v>
      </c>
      <c r="C50" s="197" t="s">
        <v>62</v>
      </c>
      <c r="D50" s="197"/>
      <c r="E50" s="197"/>
      <c r="F50" s="107">
        <f>'002-1 001 Pol'!AE149</f>
        <v>0</v>
      </c>
      <c r="G50" s="100">
        <f>'002-1 001 Pol'!AF149</f>
        <v>0</v>
      </c>
      <c r="H50" s="100">
        <f t="shared" si="1"/>
        <v>0</v>
      </c>
      <c r="I50" s="100">
        <f t="shared" si="2"/>
        <v>0</v>
      </c>
      <c r="J50" s="101" t="str">
        <f t="shared" si="3"/>
        <v/>
      </c>
    </row>
    <row r="51" spans="1:10" ht="25.5" customHeight="1" x14ac:dyDescent="0.2">
      <c r="A51" s="87">
        <v>2</v>
      </c>
      <c r="B51" s="102" t="s">
        <v>63</v>
      </c>
      <c r="C51" s="202" t="s">
        <v>64</v>
      </c>
      <c r="D51" s="202"/>
      <c r="E51" s="202"/>
      <c r="F51" s="103">
        <f>'002-2 001-1 Pol'!AE69+'002-2 001-2 Pol'!AE69</f>
        <v>0</v>
      </c>
      <c r="G51" s="104">
        <f>'002-2 001-1 Pol'!AF69+'002-2 001-2 Pol'!AF69</f>
        <v>0</v>
      </c>
      <c r="H51" s="104">
        <f t="shared" si="1"/>
        <v>0</v>
      </c>
      <c r="I51" s="104">
        <f t="shared" si="2"/>
        <v>0</v>
      </c>
      <c r="J51" s="105" t="str">
        <f t="shared" si="3"/>
        <v/>
      </c>
    </row>
    <row r="52" spans="1:10" ht="25.5" customHeight="1" x14ac:dyDescent="0.2">
      <c r="A52" s="87">
        <v>3</v>
      </c>
      <c r="B52" s="106" t="s">
        <v>48</v>
      </c>
      <c r="C52" s="197" t="s">
        <v>65</v>
      </c>
      <c r="D52" s="197"/>
      <c r="E52" s="197"/>
      <c r="F52" s="107">
        <f>'002-2 001-1 Pol'!AE69</f>
        <v>0</v>
      </c>
      <c r="G52" s="100">
        <f>'002-2 001-1 Pol'!AF69</f>
        <v>0</v>
      </c>
      <c r="H52" s="100">
        <f t="shared" si="1"/>
        <v>0</v>
      </c>
      <c r="I52" s="100">
        <f t="shared" si="2"/>
        <v>0</v>
      </c>
      <c r="J52" s="101" t="str">
        <f t="shared" si="3"/>
        <v/>
      </c>
    </row>
    <row r="53" spans="1:10" ht="25.5" customHeight="1" x14ac:dyDescent="0.2">
      <c r="A53" s="87">
        <v>3</v>
      </c>
      <c r="B53" s="106" t="s">
        <v>50</v>
      </c>
      <c r="C53" s="197" t="s">
        <v>66</v>
      </c>
      <c r="D53" s="197"/>
      <c r="E53" s="197"/>
      <c r="F53" s="107">
        <f>'002-2 001-2 Pol'!AE69</f>
        <v>0</v>
      </c>
      <c r="G53" s="100">
        <f>'002-2 001-2 Pol'!AF69</f>
        <v>0</v>
      </c>
      <c r="H53" s="100">
        <f t="shared" si="1"/>
        <v>0</v>
      </c>
      <c r="I53" s="100">
        <f t="shared" si="2"/>
        <v>0</v>
      </c>
      <c r="J53" s="101" t="str">
        <f t="shared" si="3"/>
        <v/>
      </c>
    </row>
    <row r="54" spans="1:10" ht="25.5" customHeight="1" x14ac:dyDescent="0.2">
      <c r="A54" s="87">
        <v>2</v>
      </c>
      <c r="B54" s="102" t="s">
        <v>67</v>
      </c>
      <c r="C54" s="202" t="s">
        <v>68</v>
      </c>
      <c r="D54" s="202"/>
      <c r="E54" s="202"/>
      <c r="F54" s="103">
        <f>'003 001 Pol'!AE105</f>
        <v>0</v>
      </c>
      <c r="G54" s="104">
        <f>'003 001 Pol'!AF105</f>
        <v>0</v>
      </c>
      <c r="H54" s="104">
        <f t="shared" si="1"/>
        <v>0</v>
      </c>
      <c r="I54" s="104">
        <f t="shared" si="2"/>
        <v>0</v>
      </c>
      <c r="J54" s="105" t="str">
        <f t="shared" si="3"/>
        <v/>
      </c>
    </row>
    <row r="55" spans="1:10" ht="25.5" customHeight="1" x14ac:dyDescent="0.2">
      <c r="A55" s="87">
        <v>3</v>
      </c>
      <c r="B55" s="106" t="s">
        <v>52</v>
      </c>
      <c r="C55" s="197" t="s">
        <v>69</v>
      </c>
      <c r="D55" s="197"/>
      <c r="E55" s="197"/>
      <c r="F55" s="107">
        <f>'003 001 Pol'!AE105</f>
        <v>0</v>
      </c>
      <c r="G55" s="100">
        <f>'003 001 Pol'!AF105</f>
        <v>0</v>
      </c>
      <c r="H55" s="100">
        <f t="shared" si="1"/>
        <v>0</v>
      </c>
      <c r="I55" s="100">
        <f t="shared" si="2"/>
        <v>0</v>
      </c>
      <c r="J55" s="101" t="str">
        <f t="shared" si="3"/>
        <v/>
      </c>
    </row>
    <row r="56" spans="1:10" ht="25.5" customHeight="1" x14ac:dyDescent="0.2">
      <c r="A56" s="87">
        <v>2</v>
      </c>
      <c r="B56" s="102" t="s">
        <v>70</v>
      </c>
      <c r="C56" s="202" t="s">
        <v>71</v>
      </c>
      <c r="D56" s="202"/>
      <c r="E56" s="202"/>
      <c r="F56" s="103">
        <f>'004 001 Pol'!AE668</f>
        <v>0</v>
      </c>
      <c r="G56" s="104">
        <f>'004 001 Pol'!AF668</f>
        <v>0</v>
      </c>
      <c r="H56" s="104">
        <f t="shared" si="1"/>
        <v>0</v>
      </c>
      <c r="I56" s="104">
        <f t="shared" si="2"/>
        <v>0</v>
      </c>
      <c r="J56" s="105" t="str">
        <f t="shared" si="3"/>
        <v/>
      </c>
    </row>
    <row r="57" spans="1:10" ht="25.5" customHeight="1" x14ac:dyDescent="0.2">
      <c r="A57" s="87">
        <v>3</v>
      </c>
      <c r="B57" s="106" t="s">
        <v>52</v>
      </c>
      <c r="C57" s="197" t="s">
        <v>72</v>
      </c>
      <c r="D57" s="197"/>
      <c r="E57" s="197"/>
      <c r="F57" s="107">
        <f>'004 001 Pol'!AE668</f>
        <v>0</v>
      </c>
      <c r="G57" s="100">
        <f>'004 001 Pol'!AF668</f>
        <v>0</v>
      </c>
      <c r="H57" s="100">
        <f t="shared" si="1"/>
        <v>0</v>
      </c>
      <c r="I57" s="100">
        <f t="shared" si="2"/>
        <v>0</v>
      </c>
      <c r="J57" s="101" t="str">
        <f t="shared" si="3"/>
        <v/>
      </c>
    </row>
    <row r="58" spans="1:10" ht="25.5" customHeight="1" x14ac:dyDescent="0.2">
      <c r="A58" s="87">
        <v>2</v>
      </c>
      <c r="B58" s="102" t="s">
        <v>73</v>
      </c>
      <c r="C58" s="202" t="s">
        <v>74</v>
      </c>
      <c r="D58" s="202"/>
      <c r="E58" s="202"/>
      <c r="F58" s="103">
        <f>'005 001 Pol'!AE108</f>
        <v>0</v>
      </c>
      <c r="G58" s="104">
        <f>'005 001 Pol'!AF108</f>
        <v>0</v>
      </c>
      <c r="H58" s="104">
        <f t="shared" si="1"/>
        <v>0</v>
      </c>
      <c r="I58" s="104">
        <f t="shared" si="2"/>
        <v>0</v>
      </c>
      <c r="J58" s="105" t="str">
        <f t="shared" si="3"/>
        <v/>
      </c>
    </row>
    <row r="59" spans="1:10" ht="25.5" customHeight="1" x14ac:dyDescent="0.2">
      <c r="A59" s="87">
        <v>3</v>
      </c>
      <c r="B59" s="106" t="s">
        <v>52</v>
      </c>
      <c r="C59" s="197" t="s">
        <v>75</v>
      </c>
      <c r="D59" s="197"/>
      <c r="E59" s="197"/>
      <c r="F59" s="107">
        <f>'005 001 Pol'!AE108</f>
        <v>0</v>
      </c>
      <c r="G59" s="100">
        <f>'005 001 Pol'!AF108</f>
        <v>0</v>
      </c>
      <c r="H59" s="100">
        <f t="shared" si="1"/>
        <v>0</v>
      </c>
      <c r="I59" s="100">
        <f t="shared" si="2"/>
        <v>0</v>
      </c>
      <c r="J59" s="101" t="str">
        <f t="shared" si="3"/>
        <v/>
      </c>
    </row>
    <row r="60" spans="1:10" ht="25.5" customHeight="1" x14ac:dyDescent="0.2">
      <c r="A60" s="87"/>
      <c r="B60" s="198" t="s">
        <v>76</v>
      </c>
      <c r="C60" s="199"/>
      <c r="D60" s="199"/>
      <c r="E60" s="200"/>
      <c r="F60" s="108">
        <f>SUMIF(A39:A59,"=1",F39:F59)</f>
        <v>0</v>
      </c>
      <c r="G60" s="109">
        <f>SUMIF(A39:A59,"=1",G39:G59)</f>
        <v>0</v>
      </c>
      <c r="H60" s="109">
        <f>SUMIF(A39:A59,"=1",H39:H59)</f>
        <v>0</v>
      </c>
      <c r="I60" s="109">
        <f>SUMIF(A39:A59,"=1",I39:I59)</f>
        <v>0</v>
      </c>
      <c r="J60" s="110">
        <f>SUMIF(A39:A59,"=1",J39:J59)</f>
        <v>0</v>
      </c>
    </row>
    <row r="62" spans="1:10" x14ac:dyDescent="0.2">
      <c r="A62" t="s">
        <v>78</v>
      </c>
      <c r="B62" t="s">
        <v>79</v>
      </c>
    </row>
    <row r="63" spans="1:10" x14ac:dyDescent="0.2">
      <c r="A63" t="s">
        <v>80</v>
      </c>
      <c r="B63" t="s">
        <v>81</v>
      </c>
    </row>
    <row r="64" spans="1:10" x14ac:dyDescent="0.2">
      <c r="A64" t="s">
        <v>82</v>
      </c>
      <c r="B64" t="s">
        <v>83</v>
      </c>
    </row>
    <row r="65" spans="1:2" x14ac:dyDescent="0.2">
      <c r="A65" t="s">
        <v>82</v>
      </c>
      <c r="B65" t="s">
        <v>84</v>
      </c>
    </row>
    <row r="66" spans="1:2" x14ac:dyDescent="0.2">
      <c r="A66" t="s">
        <v>80</v>
      </c>
      <c r="B66" t="s">
        <v>85</v>
      </c>
    </row>
    <row r="67" spans="1:2" x14ac:dyDescent="0.2">
      <c r="A67" t="s">
        <v>82</v>
      </c>
      <c r="B67" t="s">
        <v>86</v>
      </c>
    </row>
    <row r="68" spans="1:2" x14ac:dyDescent="0.2">
      <c r="A68" t="s">
        <v>82</v>
      </c>
      <c r="B68" t="s">
        <v>87</v>
      </c>
    </row>
    <row r="69" spans="1:2" x14ac:dyDescent="0.2">
      <c r="A69" t="s">
        <v>80</v>
      </c>
      <c r="B69" t="s">
        <v>88</v>
      </c>
    </row>
    <row r="70" spans="1:2" x14ac:dyDescent="0.2">
      <c r="A70" t="s">
        <v>82</v>
      </c>
      <c r="B70" t="s">
        <v>89</v>
      </c>
    </row>
    <row r="71" spans="1:2" x14ac:dyDescent="0.2">
      <c r="A71" t="s">
        <v>82</v>
      </c>
      <c r="B71" t="s">
        <v>90</v>
      </c>
    </row>
    <row r="72" spans="1:2" x14ac:dyDescent="0.2">
      <c r="A72" t="s">
        <v>80</v>
      </c>
      <c r="B72" t="s">
        <v>91</v>
      </c>
    </row>
    <row r="73" spans="1:2" x14ac:dyDescent="0.2">
      <c r="A73" t="s">
        <v>82</v>
      </c>
      <c r="B73" t="s">
        <v>92</v>
      </c>
    </row>
    <row r="74" spans="1:2" x14ac:dyDescent="0.2">
      <c r="A74" t="s">
        <v>80</v>
      </c>
      <c r="B74" t="s">
        <v>93</v>
      </c>
    </row>
    <row r="75" spans="1:2" x14ac:dyDescent="0.2">
      <c r="A75" t="s">
        <v>82</v>
      </c>
      <c r="B75" t="s">
        <v>94</v>
      </c>
    </row>
    <row r="76" spans="1:2" x14ac:dyDescent="0.2">
      <c r="A76" t="s">
        <v>82</v>
      </c>
      <c r="B76" t="s">
        <v>95</v>
      </c>
    </row>
    <row r="77" spans="1:2" x14ac:dyDescent="0.2">
      <c r="A77" t="s">
        <v>80</v>
      </c>
      <c r="B77" t="s">
        <v>96</v>
      </c>
    </row>
    <row r="78" spans="1:2" x14ac:dyDescent="0.2">
      <c r="A78" t="s">
        <v>82</v>
      </c>
      <c r="B78" t="s">
        <v>97</v>
      </c>
    </row>
    <row r="79" spans="1:2" x14ac:dyDescent="0.2">
      <c r="A79" t="s">
        <v>80</v>
      </c>
      <c r="B79" t="s">
        <v>98</v>
      </c>
    </row>
    <row r="80" spans="1:2" x14ac:dyDescent="0.2">
      <c r="A80" t="s">
        <v>82</v>
      </c>
      <c r="B80" t="s">
        <v>99</v>
      </c>
    </row>
    <row r="81" spans="1:52" x14ac:dyDescent="0.2">
      <c r="B81" s="201" t="s">
        <v>100</v>
      </c>
      <c r="C81" s="201"/>
      <c r="D81" s="201"/>
      <c r="E81" s="201"/>
      <c r="F81" s="201"/>
      <c r="G81" s="201"/>
      <c r="H81" s="201"/>
      <c r="I81" s="201"/>
      <c r="J81" s="201"/>
      <c r="AZ81" s="119" t="str">
        <f>B81</f>
        <v>Popis objektu: 005 - SO401 - veřejné osvětlení</v>
      </c>
    </row>
    <row r="82" spans="1:52" x14ac:dyDescent="0.2">
      <c r="A82" t="s">
        <v>80</v>
      </c>
      <c r="B82" t="s">
        <v>100</v>
      </c>
    </row>
    <row r="83" spans="1:52" x14ac:dyDescent="0.2">
      <c r="A83" t="s">
        <v>82</v>
      </c>
      <c r="B83" t="s">
        <v>101</v>
      </c>
    </row>
    <row r="86" spans="1:52" ht="15.75" x14ac:dyDescent="0.25">
      <c r="B86" s="120" t="s">
        <v>102</v>
      </c>
    </row>
    <row r="88" spans="1:52" ht="25.5" customHeight="1" x14ac:dyDescent="0.2">
      <c r="A88" s="122"/>
      <c r="B88" s="125" t="s">
        <v>18</v>
      </c>
      <c r="C88" s="125" t="s">
        <v>6</v>
      </c>
      <c r="D88" s="126"/>
      <c r="E88" s="126"/>
      <c r="F88" s="127" t="s">
        <v>103</v>
      </c>
      <c r="G88" s="127"/>
      <c r="H88" s="127"/>
      <c r="I88" s="127" t="s">
        <v>31</v>
      </c>
      <c r="J88" s="127" t="s">
        <v>0</v>
      </c>
    </row>
    <row r="89" spans="1:52" ht="36.75" customHeight="1" x14ac:dyDescent="0.2">
      <c r="A89" s="123"/>
      <c r="B89" s="128" t="s">
        <v>104</v>
      </c>
      <c r="C89" s="195" t="s">
        <v>105</v>
      </c>
      <c r="D89" s="196"/>
      <c r="E89" s="196"/>
      <c r="F89" s="135" t="s">
        <v>26</v>
      </c>
      <c r="G89" s="136"/>
      <c r="H89" s="136"/>
      <c r="I89" s="136">
        <f>'001 001-1 Pol'!G8+'001 001-2 Pol'!G8+'002-1 001 Pol'!G8+'002-2 001-1 Pol'!G8+'002-2 001-2 Pol'!G8+'003 001 Pol'!G8+'004 001 Pol'!G8+'005 001 Pol'!G8</f>
        <v>0</v>
      </c>
      <c r="J89" s="132" t="str">
        <f>IF(I106=0,"",I89/I106*100)</f>
        <v/>
      </c>
    </row>
    <row r="90" spans="1:52" ht="36.75" customHeight="1" x14ac:dyDescent="0.2">
      <c r="A90" s="123"/>
      <c r="B90" s="128" t="s">
        <v>106</v>
      </c>
      <c r="C90" s="195" t="s">
        <v>107</v>
      </c>
      <c r="D90" s="196"/>
      <c r="E90" s="196"/>
      <c r="F90" s="135" t="s">
        <v>26</v>
      </c>
      <c r="G90" s="136"/>
      <c r="H90" s="136"/>
      <c r="I90" s="136">
        <f>'001 001-1 Pol'!G211</f>
        <v>0</v>
      </c>
      <c r="J90" s="132" t="str">
        <f>IF(I106=0,"",I90/I106*100)</f>
        <v/>
      </c>
    </row>
    <row r="91" spans="1:52" ht="36.75" customHeight="1" x14ac:dyDescent="0.2">
      <c r="A91" s="123"/>
      <c r="B91" s="128" t="s">
        <v>108</v>
      </c>
      <c r="C91" s="195" t="s">
        <v>109</v>
      </c>
      <c r="D91" s="196"/>
      <c r="E91" s="196"/>
      <c r="F91" s="135" t="s">
        <v>26</v>
      </c>
      <c r="G91" s="136"/>
      <c r="H91" s="136"/>
      <c r="I91" s="136">
        <f>'002-1 001 Pol'!G66+'003 001 Pol'!G38+'004 001 Pol'!G286+'005 001 Pol'!G52</f>
        <v>0</v>
      </c>
      <c r="J91" s="132" t="str">
        <f>IF(I106=0,"",I91/I106*100)</f>
        <v/>
      </c>
    </row>
    <row r="92" spans="1:52" ht="36.75" customHeight="1" x14ac:dyDescent="0.2">
      <c r="A92" s="123"/>
      <c r="B92" s="128" t="s">
        <v>110</v>
      </c>
      <c r="C92" s="195" t="s">
        <v>111</v>
      </c>
      <c r="D92" s="196"/>
      <c r="E92" s="196"/>
      <c r="F92" s="135" t="s">
        <v>26</v>
      </c>
      <c r="G92" s="136"/>
      <c r="H92" s="136"/>
      <c r="I92" s="136">
        <f>'003 001 Pol'!G43</f>
        <v>0</v>
      </c>
      <c r="J92" s="132" t="str">
        <f>IF(I106=0,"",I92/I106*100)</f>
        <v/>
      </c>
    </row>
    <row r="93" spans="1:52" ht="36.75" customHeight="1" x14ac:dyDescent="0.2">
      <c r="A93" s="123"/>
      <c r="B93" s="128" t="s">
        <v>112</v>
      </c>
      <c r="C93" s="195" t="s">
        <v>113</v>
      </c>
      <c r="D93" s="196"/>
      <c r="E93" s="196"/>
      <c r="F93" s="135" t="s">
        <v>26</v>
      </c>
      <c r="G93" s="136"/>
      <c r="H93" s="136"/>
      <c r="I93" s="136">
        <f>'003 001 Pol'!G48</f>
        <v>0</v>
      </c>
      <c r="J93" s="132" t="str">
        <f>IF(I106=0,"",I93/I106*100)</f>
        <v/>
      </c>
    </row>
    <row r="94" spans="1:52" ht="36.75" customHeight="1" x14ac:dyDescent="0.2">
      <c r="A94" s="123"/>
      <c r="B94" s="128" t="s">
        <v>114</v>
      </c>
      <c r="C94" s="195" t="s">
        <v>115</v>
      </c>
      <c r="D94" s="196"/>
      <c r="E94" s="196"/>
      <c r="F94" s="135" t="s">
        <v>26</v>
      </c>
      <c r="G94" s="136"/>
      <c r="H94" s="136"/>
      <c r="I94" s="136">
        <f>'002 001-1 Pol'!G8+'002 001-2 Pol'!G8+'002-1 001 Pol'!G94+'002-2 001-1 Pol'!G31+'002-2 001-2 Pol'!G31+'003 001 Pol'!G62</f>
        <v>0</v>
      </c>
      <c r="J94" s="132" t="str">
        <f>IF(I106=0,"",I94/I106*100)</f>
        <v/>
      </c>
    </row>
    <row r="95" spans="1:52" ht="36.75" customHeight="1" x14ac:dyDescent="0.2">
      <c r="A95" s="123"/>
      <c r="B95" s="128" t="s">
        <v>116</v>
      </c>
      <c r="C95" s="195" t="s">
        <v>117</v>
      </c>
      <c r="D95" s="196"/>
      <c r="E95" s="196"/>
      <c r="F95" s="135" t="s">
        <v>26</v>
      </c>
      <c r="G95" s="136"/>
      <c r="H95" s="136"/>
      <c r="I95" s="136">
        <f>'002-1 001 Pol'!G102+'004 001 Pol'!G311+'005 001 Pol'!G58</f>
        <v>0</v>
      </c>
      <c r="J95" s="132" t="str">
        <f>IF(I106=0,"",I95/I106*100)</f>
        <v/>
      </c>
    </row>
    <row r="96" spans="1:52" ht="36.75" customHeight="1" x14ac:dyDescent="0.2">
      <c r="A96" s="123"/>
      <c r="B96" s="128" t="s">
        <v>118</v>
      </c>
      <c r="C96" s="195" t="s">
        <v>119</v>
      </c>
      <c r="D96" s="196"/>
      <c r="E96" s="196"/>
      <c r="F96" s="135" t="s">
        <v>26</v>
      </c>
      <c r="G96" s="136"/>
      <c r="H96" s="136"/>
      <c r="I96" s="136">
        <f>'002 001-1 Pol'!G140+'002 001-2 Pol'!G36+'002-1 001 Pol'!G109+'003 001 Pol'!G86</f>
        <v>0</v>
      </c>
      <c r="J96" s="132" t="str">
        <f>IF(I106=0,"",I96/I106*100)</f>
        <v/>
      </c>
    </row>
    <row r="97" spans="1:10" ht="36.75" customHeight="1" x14ac:dyDescent="0.2">
      <c r="A97" s="123"/>
      <c r="B97" s="128" t="s">
        <v>120</v>
      </c>
      <c r="C97" s="195" t="s">
        <v>121</v>
      </c>
      <c r="D97" s="196"/>
      <c r="E97" s="196"/>
      <c r="F97" s="135" t="s">
        <v>26</v>
      </c>
      <c r="G97" s="136"/>
      <c r="H97" s="136"/>
      <c r="I97" s="136">
        <f>'001 001-1 Pol'!G282+'001 001-2 Pol'!G27+'002-1 001 Pol'!G119+'004 001 Pol'!G646</f>
        <v>0</v>
      </c>
      <c r="J97" s="132" t="str">
        <f>IF(I106=0,"",I97/I106*100)</f>
        <v/>
      </c>
    </row>
    <row r="98" spans="1:10" ht="36.75" customHeight="1" x14ac:dyDescent="0.2">
      <c r="A98" s="123"/>
      <c r="B98" s="128" t="s">
        <v>122</v>
      </c>
      <c r="C98" s="195" t="s">
        <v>123</v>
      </c>
      <c r="D98" s="196"/>
      <c r="E98" s="196"/>
      <c r="F98" s="135" t="s">
        <v>26</v>
      </c>
      <c r="G98" s="136"/>
      <c r="H98" s="136"/>
      <c r="I98" s="136">
        <f>'001 001-1 Pol'!G367+'002 001-1 Pol'!G246+'002 001-2 Pol'!G52+'002-1 001 Pol'!G132+'002-2 001-1 Pol'!G66+'002-2 001-2 Pol'!G66+'003 001 Pol'!G89+'004 001 Pol'!G652</f>
        <v>0</v>
      </c>
      <c r="J98" s="132" t="str">
        <f>IF(I106=0,"",I98/I106*100)</f>
        <v/>
      </c>
    </row>
    <row r="99" spans="1:10" ht="36.75" customHeight="1" x14ac:dyDescent="0.2">
      <c r="A99" s="123"/>
      <c r="B99" s="128" t="s">
        <v>124</v>
      </c>
      <c r="C99" s="195" t="s">
        <v>125</v>
      </c>
      <c r="D99" s="196"/>
      <c r="E99" s="196"/>
      <c r="F99" s="135" t="s">
        <v>27</v>
      </c>
      <c r="G99" s="136"/>
      <c r="H99" s="136"/>
      <c r="I99" s="136">
        <f>'002-1 001 Pol'!G126+'003 001 Pol'!G67</f>
        <v>0</v>
      </c>
      <c r="J99" s="132" t="str">
        <f>IF(I106=0,"",I99/I106*100)</f>
        <v/>
      </c>
    </row>
    <row r="100" spans="1:10" ht="36.75" customHeight="1" x14ac:dyDescent="0.2">
      <c r="A100" s="123"/>
      <c r="B100" s="128" t="s">
        <v>126</v>
      </c>
      <c r="C100" s="195" t="s">
        <v>127</v>
      </c>
      <c r="D100" s="196"/>
      <c r="E100" s="196"/>
      <c r="F100" s="135" t="s">
        <v>27</v>
      </c>
      <c r="G100" s="136"/>
      <c r="H100" s="136"/>
      <c r="I100" s="136">
        <f>'003 001 Pol'!G78</f>
        <v>0</v>
      </c>
      <c r="J100" s="132" t="str">
        <f>IF(I106=0,"",I100/I106*100)</f>
        <v/>
      </c>
    </row>
    <row r="101" spans="1:10" ht="36.75" customHeight="1" x14ac:dyDescent="0.2">
      <c r="A101" s="123"/>
      <c r="B101" s="128" t="s">
        <v>128</v>
      </c>
      <c r="C101" s="195" t="s">
        <v>129</v>
      </c>
      <c r="D101" s="196"/>
      <c r="E101" s="196"/>
      <c r="F101" s="135" t="s">
        <v>27</v>
      </c>
      <c r="G101" s="136"/>
      <c r="H101" s="136"/>
      <c r="I101" s="136">
        <f>'003 001 Pol'!G82</f>
        <v>0</v>
      </c>
      <c r="J101" s="132" t="str">
        <f>IF(I106=0,"",I101/I106*100)</f>
        <v/>
      </c>
    </row>
    <row r="102" spans="1:10" ht="36.75" customHeight="1" x14ac:dyDescent="0.2">
      <c r="A102" s="123"/>
      <c r="B102" s="128" t="s">
        <v>130</v>
      </c>
      <c r="C102" s="195" t="s">
        <v>131</v>
      </c>
      <c r="D102" s="196"/>
      <c r="E102" s="196"/>
      <c r="F102" s="135" t="s">
        <v>28</v>
      </c>
      <c r="G102" s="136"/>
      <c r="H102" s="136"/>
      <c r="I102" s="136">
        <f>'005 001 Pol'!G67</f>
        <v>0</v>
      </c>
      <c r="J102" s="132" t="str">
        <f>IF(I106=0,"",I102/I106*100)</f>
        <v/>
      </c>
    </row>
    <row r="103" spans="1:10" ht="36.75" customHeight="1" x14ac:dyDescent="0.2">
      <c r="A103" s="123"/>
      <c r="B103" s="128" t="s">
        <v>132</v>
      </c>
      <c r="C103" s="195" t="s">
        <v>133</v>
      </c>
      <c r="D103" s="196"/>
      <c r="E103" s="196"/>
      <c r="F103" s="135" t="s">
        <v>134</v>
      </c>
      <c r="G103" s="136"/>
      <c r="H103" s="136"/>
      <c r="I103" s="136">
        <f>'001 001-1 Pol'!G308+'001 001-2 Pol'!G33+'002-1 001 Pol'!G135+'002-2 001-1 Pol'!G58+'002-2 001-2 Pol'!G58+'004 001 Pol'!G655+'005 001 Pol'!G93</f>
        <v>0</v>
      </c>
      <c r="J103" s="132" t="str">
        <f>IF(I106=0,"",I103/I106*100)</f>
        <v/>
      </c>
    </row>
    <row r="104" spans="1:10" ht="36.75" customHeight="1" x14ac:dyDescent="0.2">
      <c r="A104" s="123"/>
      <c r="B104" s="128" t="s">
        <v>135</v>
      </c>
      <c r="C104" s="195" t="s">
        <v>29</v>
      </c>
      <c r="D104" s="196"/>
      <c r="E104" s="196"/>
      <c r="F104" s="135" t="s">
        <v>135</v>
      </c>
      <c r="G104" s="136"/>
      <c r="H104" s="136"/>
      <c r="I104" s="136">
        <f>'000 001-1 Pol'!G8+'000 001-2 Pol'!G8</f>
        <v>0</v>
      </c>
      <c r="J104" s="132" t="str">
        <f>IF(I106=0,"",I104/I106*100)</f>
        <v/>
      </c>
    </row>
    <row r="105" spans="1:10" ht="36.75" customHeight="1" x14ac:dyDescent="0.2">
      <c r="A105" s="123"/>
      <c r="B105" s="128" t="s">
        <v>136</v>
      </c>
      <c r="C105" s="195" t="s">
        <v>30</v>
      </c>
      <c r="D105" s="196"/>
      <c r="E105" s="196"/>
      <c r="F105" s="135" t="s">
        <v>136</v>
      </c>
      <c r="G105" s="136"/>
      <c r="H105" s="136"/>
      <c r="I105" s="136">
        <f>'000 001-1 Pol'!G16+'000 001-2 Pol'!G21+'003 001 Pol'!G91</f>
        <v>0</v>
      </c>
      <c r="J105" s="132" t="str">
        <f>IF(I106=0,"",I105/I106*100)</f>
        <v/>
      </c>
    </row>
    <row r="106" spans="1:10" ht="25.5" customHeight="1" x14ac:dyDescent="0.2">
      <c r="A106" s="124"/>
      <c r="B106" s="129" t="s">
        <v>1</v>
      </c>
      <c r="C106" s="130"/>
      <c r="D106" s="131"/>
      <c r="E106" s="131"/>
      <c r="F106" s="137"/>
      <c r="G106" s="138"/>
      <c r="H106" s="138"/>
      <c r="I106" s="138">
        <f>SUM(I89:I105)</f>
        <v>0</v>
      </c>
      <c r="J106" s="133">
        <f>SUM(J89:J105)</f>
        <v>0</v>
      </c>
    </row>
    <row r="107" spans="1:10" x14ac:dyDescent="0.2">
      <c r="F107" s="86"/>
      <c r="G107" s="86"/>
      <c r="H107" s="86"/>
      <c r="I107" s="86"/>
      <c r="J107" s="134"/>
    </row>
    <row r="108" spans="1:10" x14ac:dyDescent="0.2">
      <c r="F108" s="86"/>
      <c r="G108" s="86"/>
      <c r="H108" s="86"/>
      <c r="I108" s="86"/>
      <c r="J108" s="134"/>
    </row>
    <row r="109" spans="1:10" x14ac:dyDescent="0.2">
      <c r="F109" s="86"/>
      <c r="G109" s="86"/>
      <c r="H109" s="86"/>
      <c r="I109" s="86"/>
      <c r="J109" s="134"/>
    </row>
  </sheetData>
  <sheetProtection algorithmName="SHA-512" hashValue="5AphYok6twpWi/I9YV8y9krUqN160OtQo3x+lJZQZPjLEzvInlVl1DMFymcblfRzAKkD5mRipTyTmu/fD4SjMQ==" saltValue="nJWTcAyW/CTAabuV2kdIKA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1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B60:E60"/>
    <mergeCell ref="B81:J81"/>
    <mergeCell ref="C89:E89"/>
    <mergeCell ref="C90:E90"/>
    <mergeCell ref="C91:E91"/>
    <mergeCell ref="C92:E92"/>
    <mergeCell ref="C93:E93"/>
    <mergeCell ref="C94:E9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8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7" t="s">
        <v>7</v>
      </c>
      <c r="B1" s="247"/>
      <c r="C1" s="248"/>
      <c r="D1" s="247"/>
      <c r="E1" s="247"/>
      <c r="F1" s="247"/>
      <c r="G1" s="247"/>
    </row>
    <row r="2" spans="1:7" ht="24.95" customHeight="1" x14ac:dyDescent="0.2">
      <c r="A2" s="50" t="s">
        <v>8</v>
      </c>
      <c r="B2" s="49"/>
      <c r="C2" s="249"/>
      <c r="D2" s="249"/>
      <c r="E2" s="249"/>
      <c r="F2" s="249"/>
      <c r="G2" s="250"/>
    </row>
    <row r="3" spans="1:7" ht="24.95" customHeight="1" x14ac:dyDescent="0.2">
      <c r="A3" s="50" t="s">
        <v>9</v>
      </c>
      <c r="B3" s="49"/>
      <c r="C3" s="249"/>
      <c r="D3" s="249"/>
      <c r="E3" s="249"/>
      <c r="F3" s="249"/>
      <c r="G3" s="250"/>
    </row>
    <row r="4" spans="1:7" ht="24.95" customHeight="1" x14ac:dyDescent="0.2">
      <c r="A4" s="50" t="s">
        <v>10</v>
      </c>
      <c r="B4" s="49"/>
      <c r="C4" s="249"/>
      <c r="D4" s="249"/>
      <c r="E4" s="249"/>
      <c r="F4" s="249"/>
      <c r="G4" s="250"/>
    </row>
    <row r="5" spans="1:7" x14ac:dyDescent="0.2">
      <c r="B5" s="4"/>
      <c r="C5" s="5"/>
      <c r="D5" s="6"/>
    </row>
  </sheetData>
  <sheetProtection algorithmName="SHA-512" hashValue="dQ0sv9ZQ0mrO74K1oXSnKO93uaWl1iII7Fjkc+MFIuUtMQOLvNtlrkv7nPNNE0qg0PfjmlLleCe9cV/71CgHCA==" saltValue="aqN2Fny/vDTgWVNBgvs/J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9F9D6-C2B3-4F95-B6B0-4E3D12DF990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5" t="s">
        <v>7</v>
      </c>
      <c r="B1" s="255"/>
      <c r="C1" s="255"/>
      <c r="D1" s="255"/>
      <c r="E1" s="255"/>
      <c r="F1" s="255"/>
      <c r="G1" s="255"/>
      <c r="AG1" t="s">
        <v>137</v>
      </c>
    </row>
    <row r="2" spans="1:60" ht="24.95" customHeight="1" x14ac:dyDescent="0.2">
      <c r="A2" s="50" t="s">
        <v>8</v>
      </c>
      <c r="B2" s="49" t="s">
        <v>43</v>
      </c>
      <c r="C2" s="256" t="s">
        <v>44</v>
      </c>
      <c r="D2" s="257"/>
      <c r="E2" s="257"/>
      <c r="F2" s="257"/>
      <c r="G2" s="258"/>
      <c r="AG2" t="s">
        <v>138</v>
      </c>
    </row>
    <row r="3" spans="1:60" ht="24.95" customHeight="1" x14ac:dyDescent="0.2">
      <c r="A3" s="50" t="s">
        <v>9</v>
      </c>
      <c r="B3" s="49" t="s">
        <v>46</v>
      </c>
      <c r="C3" s="256" t="s">
        <v>47</v>
      </c>
      <c r="D3" s="257"/>
      <c r="E3" s="257"/>
      <c r="F3" s="257"/>
      <c r="G3" s="258"/>
      <c r="AC3" s="121" t="s">
        <v>138</v>
      </c>
      <c r="AG3" t="s">
        <v>139</v>
      </c>
    </row>
    <row r="4" spans="1:60" ht="24.95" customHeight="1" x14ac:dyDescent="0.2">
      <c r="A4" s="140" t="s">
        <v>10</v>
      </c>
      <c r="B4" s="141" t="s">
        <v>48</v>
      </c>
      <c r="C4" s="259" t="s">
        <v>49</v>
      </c>
      <c r="D4" s="260"/>
      <c r="E4" s="260"/>
      <c r="F4" s="260"/>
      <c r="G4" s="261"/>
      <c r="AG4" t="s">
        <v>140</v>
      </c>
    </row>
    <row r="5" spans="1:60" x14ac:dyDescent="0.2">
      <c r="D5" s="10"/>
    </row>
    <row r="6" spans="1:60" ht="38.25" x14ac:dyDescent="0.2">
      <c r="A6" s="143" t="s">
        <v>141</v>
      </c>
      <c r="B6" s="145" t="s">
        <v>142</v>
      </c>
      <c r="C6" s="145" t="s">
        <v>143</v>
      </c>
      <c r="D6" s="144" t="s">
        <v>144</v>
      </c>
      <c r="E6" s="143" t="s">
        <v>145</v>
      </c>
      <c r="F6" s="142" t="s">
        <v>146</v>
      </c>
      <c r="G6" s="143" t="s">
        <v>31</v>
      </c>
      <c r="H6" s="146" t="s">
        <v>32</v>
      </c>
      <c r="I6" s="146" t="s">
        <v>147</v>
      </c>
      <c r="J6" s="146" t="s">
        <v>33</v>
      </c>
      <c r="K6" s="146" t="s">
        <v>148</v>
      </c>
      <c r="L6" s="146" t="s">
        <v>149</v>
      </c>
      <c r="M6" s="146" t="s">
        <v>150</v>
      </c>
      <c r="N6" s="146" t="s">
        <v>151</v>
      </c>
      <c r="O6" s="146" t="s">
        <v>152</v>
      </c>
      <c r="P6" s="146" t="s">
        <v>153</v>
      </c>
      <c r="Q6" s="146" t="s">
        <v>154</v>
      </c>
      <c r="R6" s="146" t="s">
        <v>155</v>
      </c>
      <c r="S6" s="146" t="s">
        <v>156</v>
      </c>
      <c r="T6" s="146" t="s">
        <v>157</v>
      </c>
      <c r="U6" s="146" t="s">
        <v>158</v>
      </c>
      <c r="V6" s="146" t="s">
        <v>159</v>
      </c>
      <c r="W6" s="146" t="s">
        <v>160</v>
      </c>
      <c r="X6" s="146" t="s">
        <v>161</v>
      </c>
      <c r="Y6" s="146" t="s">
        <v>162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163</v>
      </c>
      <c r="B8" s="165" t="s">
        <v>135</v>
      </c>
      <c r="C8" s="178" t="s">
        <v>29</v>
      </c>
      <c r="D8" s="166"/>
      <c r="E8" s="167"/>
      <c r="F8" s="168"/>
      <c r="G8" s="169">
        <f>SUMIF(AG9:AG15,"&lt;&gt;NOR",G9:G15)</f>
        <v>0</v>
      </c>
      <c r="H8" s="163"/>
      <c r="I8" s="163">
        <f>SUM(I9:I15)</f>
        <v>0</v>
      </c>
      <c r="J8" s="163"/>
      <c r="K8" s="163">
        <f>SUM(K9:K15)</f>
        <v>0</v>
      </c>
      <c r="L8" s="163"/>
      <c r="M8" s="163">
        <f>SUM(M9:M15)</f>
        <v>0</v>
      </c>
      <c r="N8" s="162"/>
      <c r="O8" s="162">
        <f>SUM(O9:O15)</f>
        <v>0</v>
      </c>
      <c r="P8" s="162"/>
      <c r="Q8" s="162">
        <f>SUM(Q9:Q15)</f>
        <v>0</v>
      </c>
      <c r="R8" s="163"/>
      <c r="S8" s="163"/>
      <c r="T8" s="163"/>
      <c r="U8" s="163"/>
      <c r="V8" s="163">
        <f>SUM(V9:V15)</f>
        <v>0</v>
      </c>
      <c r="W8" s="163"/>
      <c r="X8" s="163"/>
      <c r="Y8" s="163"/>
      <c r="AG8" t="s">
        <v>164</v>
      </c>
    </row>
    <row r="9" spans="1:60" outlineLevel="1" x14ac:dyDescent="0.2">
      <c r="A9" s="171">
        <v>1</v>
      </c>
      <c r="B9" s="172" t="s">
        <v>165</v>
      </c>
      <c r="C9" s="179" t="s">
        <v>166</v>
      </c>
      <c r="D9" s="173" t="s">
        <v>167</v>
      </c>
      <c r="E9" s="174">
        <v>1</v>
      </c>
      <c r="F9" s="175"/>
      <c r="G9" s="176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7"/>
      <c r="S9" s="157" t="s">
        <v>168</v>
      </c>
      <c r="T9" s="157" t="s">
        <v>169</v>
      </c>
      <c r="U9" s="157">
        <v>0</v>
      </c>
      <c r="V9" s="157">
        <f>ROUND(E9*U9,2)</f>
        <v>0</v>
      </c>
      <c r="W9" s="157"/>
      <c r="X9" s="157" t="s">
        <v>170</v>
      </c>
      <c r="Y9" s="157" t="s">
        <v>171</v>
      </c>
      <c r="Z9" s="147"/>
      <c r="AA9" s="147"/>
      <c r="AB9" s="147"/>
      <c r="AC9" s="147"/>
      <c r="AD9" s="147"/>
      <c r="AE9" s="147"/>
      <c r="AF9" s="147"/>
      <c r="AG9" s="147" t="s">
        <v>172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53" t="s">
        <v>173</v>
      </c>
      <c r="D10" s="254"/>
      <c r="E10" s="254"/>
      <c r="F10" s="254"/>
      <c r="G10" s="254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174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251" t="s">
        <v>175</v>
      </c>
      <c r="D11" s="252"/>
      <c r="E11" s="252"/>
      <c r="F11" s="252"/>
      <c r="G11" s="252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174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251" t="s">
        <v>176</v>
      </c>
      <c r="D12" s="252"/>
      <c r="E12" s="252"/>
      <c r="F12" s="252"/>
      <c r="G12" s="252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174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3" x14ac:dyDescent="0.2">
      <c r="A13" s="154"/>
      <c r="B13" s="155"/>
      <c r="C13" s="251" t="s">
        <v>177</v>
      </c>
      <c r="D13" s="252"/>
      <c r="E13" s="252"/>
      <c r="F13" s="252"/>
      <c r="G13" s="252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174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77" t="str">
        <f>C13</f>
        <v>- zajištění obslužného provozu - zásobování, svoz kom. odpadu, vjezd vozidel složek integrovaného záchranného systému</v>
      </c>
      <c r="BB13" s="147"/>
      <c r="BC13" s="147"/>
      <c r="BD13" s="147"/>
      <c r="BE13" s="147"/>
      <c r="BF13" s="147"/>
      <c r="BG13" s="147"/>
      <c r="BH13" s="147"/>
    </row>
    <row r="14" spans="1:60" ht="22.5" outlineLevel="3" x14ac:dyDescent="0.2">
      <c r="A14" s="154"/>
      <c r="B14" s="155"/>
      <c r="C14" s="251" t="s">
        <v>178</v>
      </c>
      <c r="D14" s="252"/>
      <c r="E14" s="252"/>
      <c r="F14" s="252"/>
      <c r="G14" s="252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174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77" t="str">
        <f>C14</f>
        <v>- zajištění výkopů (zábradlí) a přístupů k objektům (lávky,  budou využity dle postupu výstavby vždy v dotčeném prostoru)</v>
      </c>
      <c r="BB14" s="147"/>
      <c r="BC14" s="147"/>
      <c r="BD14" s="147"/>
      <c r="BE14" s="147"/>
      <c r="BF14" s="147"/>
      <c r="BG14" s="147"/>
      <c r="BH14" s="147"/>
    </row>
    <row r="15" spans="1:60" outlineLevel="3" x14ac:dyDescent="0.2">
      <c r="A15" s="154"/>
      <c r="B15" s="155"/>
      <c r="C15" s="251" t="s">
        <v>179</v>
      </c>
      <c r="D15" s="252"/>
      <c r="E15" s="252"/>
      <c r="F15" s="252"/>
      <c r="G15" s="252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174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x14ac:dyDescent="0.2">
      <c r="A16" s="164" t="s">
        <v>163</v>
      </c>
      <c r="B16" s="165" t="s">
        <v>136</v>
      </c>
      <c r="C16" s="178" t="s">
        <v>30</v>
      </c>
      <c r="D16" s="166"/>
      <c r="E16" s="167"/>
      <c r="F16" s="168"/>
      <c r="G16" s="169">
        <f>SUMIF(AG17:AG19,"&lt;&gt;NOR",G17:G19)</f>
        <v>0</v>
      </c>
      <c r="H16" s="163"/>
      <c r="I16" s="163">
        <f>SUM(I17:I19)</f>
        <v>0</v>
      </c>
      <c r="J16" s="163"/>
      <c r="K16" s="163">
        <f>SUM(K17:K19)</f>
        <v>0</v>
      </c>
      <c r="L16" s="163"/>
      <c r="M16" s="163">
        <f>SUM(M17:M19)</f>
        <v>0</v>
      </c>
      <c r="N16" s="162"/>
      <c r="O16" s="162">
        <f>SUM(O17:O19)</f>
        <v>0</v>
      </c>
      <c r="P16" s="162"/>
      <c r="Q16" s="162">
        <f>SUM(Q17:Q19)</f>
        <v>0</v>
      </c>
      <c r="R16" s="163"/>
      <c r="S16" s="163"/>
      <c r="T16" s="163"/>
      <c r="U16" s="163"/>
      <c r="V16" s="163">
        <f>SUM(V17:V19)</f>
        <v>0</v>
      </c>
      <c r="W16" s="163"/>
      <c r="X16" s="163"/>
      <c r="Y16" s="163"/>
      <c r="AG16" t="s">
        <v>164</v>
      </c>
    </row>
    <row r="17" spans="1:60" outlineLevel="1" x14ac:dyDescent="0.2">
      <c r="A17" s="171">
        <v>2</v>
      </c>
      <c r="B17" s="172" t="s">
        <v>180</v>
      </c>
      <c r="C17" s="179" t="s">
        <v>181</v>
      </c>
      <c r="D17" s="173" t="s">
        <v>182</v>
      </c>
      <c r="E17" s="174">
        <v>1</v>
      </c>
      <c r="F17" s="175"/>
      <c r="G17" s="176">
        <f>ROUND(E17*F17,2)</f>
        <v>0</v>
      </c>
      <c r="H17" s="158"/>
      <c r="I17" s="157">
        <f>ROUND(E17*H17,2)</f>
        <v>0</v>
      </c>
      <c r="J17" s="158"/>
      <c r="K17" s="157">
        <f>ROUND(E17*J17,2)</f>
        <v>0</v>
      </c>
      <c r="L17" s="157">
        <v>21</v>
      </c>
      <c r="M17" s="157">
        <f>G17*(1+L17/100)</f>
        <v>0</v>
      </c>
      <c r="N17" s="156">
        <v>0</v>
      </c>
      <c r="O17" s="156">
        <f>ROUND(E17*N17,2)</f>
        <v>0</v>
      </c>
      <c r="P17" s="156">
        <v>0</v>
      </c>
      <c r="Q17" s="156">
        <f>ROUND(E17*P17,2)</f>
        <v>0</v>
      </c>
      <c r="R17" s="157"/>
      <c r="S17" s="157" t="s">
        <v>183</v>
      </c>
      <c r="T17" s="157" t="s">
        <v>169</v>
      </c>
      <c r="U17" s="157">
        <v>0</v>
      </c>
      <c r="V17" s="157">
        <f>ROUND(E17*U17,2)</f>
        <v>0</v>
      </c>
      <c r="W17" s="157"/>
      <c r="X17" s="157" t="s">
        <v>170</v>
      </c>
      <c r="Y17" s="157" t="s">
        <v>171</v>
      </c>
      <c r="Z17" s="147"/>
      <c r="AA17" s="147"/>
      <c r="AB17" s="147"/>
      <c r="AC17" s="147"/>
      <c r="AD17" s="147"/>
      <c r="AE17" s="147"/>
      <c r="AF17" s="147"/>
      <c r="AG17" s="147" t="s">
        <v>172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33.75" outlineLevel="2" x14ac:dyDescent="0.2">
      <c r="A18" s="154"/>
      <c r="B18" s="155"/>
      <c r="C18" s="253" t="s">
        <v>188</v>
      </c>
      <c r="D18" s="254"/>
      <c r="E18" s="254"/>
      <c r="F18" s="254"/>
      <c r="G18" s="254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174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77" t="str">
        <f>C18</f>
        <v>- 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251" t="s">
        <v>184</v>
      </c>
      <c r="D19" s="252"/>
      <c r="E19" s="252"/>
      <c r="F19" s="252"/>
      <c r="G19" s="252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174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x14ac:dyDescent="0.2">
      <c r="A20" s="3"/>
      <c r="B20" s="4"/>
      <c r="C20" s="180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AE20">
        <v>15</v>
      </c>
      <c r="AF20">
        <v>21</v>
      </c>
      <c r="AG20" t="s">
        <v>149</v>
      </c>
    </row>
    <row r="21" spans="1:60" x14ac:dyDescent="0.2">
      <c r="A21" s="150"/>
      <c r="B21" s="151" t="s">
        <v>31</v>
      </c>
      <c r="C21" s="181"/>
      <c r="D21" s="152"/>
      <c r="E21" s="153"/>
      <c r="F21" s="153"/>
      <c r="G21" s="170">
        <f>G8+G16</f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AE21">
        <f>SUMIF(L7:L19,AE20,G7:G19)</f>
        <v>0</v>
      </c>
      <c r="AF21">
        <f>SUMIF(L7:L19,AF20,G7:G19)</f>
        <v>0</v>
      </c>
      <c r="AG21" t="s">
        <v>185</v>
      </c>
    </row>
    <row r="22" spans="1:60" x14ac:dyDescent="0.2">
      <c r="A22" s="3"/>
      <c r="B22" s="4"/>
      <c r="C22" s="180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60" x14ac:dyDescent="0.2">
      <c r="A23" s="3"/>
      <c r="B23" s="4"/>
      <c r="C23" s="180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60" x14ac:dyDescent="0.2">
      <c r="A24" s="262" t="s">
        <v>186</v>
      </c>
      <c r="B24" s="262"/>
      <c r="C24" s="263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60" x14ac:dyDescent="0.2">
      <c r="A25" s="264"/>
      <c r="B25" s="265"/>
      <c r="C25" s="266"/>
      <c r="D25" s="265"/>
      <c r="E25" s="265"/>
      <c r="F25" s="265"/>
      <c r="G25" s="267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G25" t="s">
        <v>187</v>
      </c>
    </row>
    <row r="26" spans="1:60" x14ac:dyDescent="0.2">
      <c r="A26" s="268"/>
      <c r="B26" s="269"/>
      <c r="C26" s="270"/>
      <c r="D26" s="269"/>
      <c r="E26" s="269"/>
      <c r="F26" s="269"/>
      <c r="G26" s="271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">
      <c r="A27" s="268"/>
      <c r="B27" s="269"/>
      <c r="C27" s="270"/>
      <c r="D27" s="269"/>
      <c r="E27" s="269"/>
      <c r="F27" s="269"/>
      <c r="G27" s="271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">
      <c r="A28" s="268"/>
      <c r="B28" s="269"/>
      <c r="C28" s="270"/>
      <c r="D28" s="269"/>
      <c r="E28" s="269"/>
      <c r="F28" s="269"/>
      <c r="G28" s="271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">
      <c r="A29" s="272"/>
      <c r="B29" s="273"/>
      <c r="C29" s="274"/>
      <c r="D29" s="273"/>
      <c r="E29" s="273"/>
      <c r="F29" s="273"/>
      <c r="G29" s="275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A30" s="3"/>
      <c r="B30" s="4"/>
      <c r="C30" s="180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C31" s="182"/>
      <c r="D31" s="10"/>
      <c r="AG31" t="s">
        <v>189</v>
      </c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llih2cEr/8+Y6EsuNHTurn1o53qSfdjXSv/HD8L/Q0BJzxRwcWHQ7/73q3oqapV1hTabCL9ULySghv77Ds9bg==" saltValue="XWqcYF+1a4P/xl9cV+7pag==" spinCount="100000" sheet="1" formatRows="0"/>
  <mergeCells count="14">
    <mergeCell ref="A24:C24"/>
    <mergeCell ref="A25:G29"/>
    <mergeCell ref="C10:G10"/>
    <mergeCell ref="C11:G11"/>
    <mergeCell ref="C12:G12"/>
    <mergeCell ref="C13:G13"/>
    <mergeCell ref="C14:G14"/>
    <mergeCell ref="C15:G15"/>
    <mergeCell ref="C18:G18"/>
    <mergeCell ref="C19:G19"/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E2526-F812-4741-8598-39456527956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5" t="s">
        <v>7</v>
      </c>
      <c r="B1" s="255"/>
      <c r="C1" s="255"/>
      <c r="D1" s="255"/>
      <c r="E1" s="255"/>
      <c r="F1" s="255"/>
      <c r="G1" s="255"/>
      <c r="AG1" t="s">
        <v>137</v>
      </c>
    </row>
    <row r="2" spans="1:60" ht="24.95" customHeight="1" x14ac:dyDescent="0.2">
      <c r="A2" s="50" t="s">
        <v>8</v>
      </c>
      <c r="B2" s="49" t="s">
        <v>43</v>
      </c>
      <c r="C2" s="256" t="s">
        <v>44</v>
      </c>
      <c r="D2" s="257"/>
      <c r="E2" s="257"/>
      <c r="F2" s="257"/>
      <c r="G2" s="258"/>
      <c r="AG2" t="s">
        <v>138</v>
      </c>
    </row>
    <row r="3" spans="1:60" ht="24.95" customHeight="1" x14ac:dyDescent="0.2">
      <c r="A3" s="50" t="s">
        <v>9</v>
      </c>
      <c r="B3" s="49" t="s">
        <v>46</v>
      </c>
      <c r="C3" s="256" t="s">
        <v>47</v>
      </c>
      <c r="D3" s="257"/>
      <c r="E3" s="257"/>
      <c r="F3" s="257"/>
      <c r="G3" s="258"/>
      <c r="AC3" s="121" t="s">
        <v>138</v>
      </c>
      <c r="AG3" t="s">
        <v>139</v>
      </c>
    </row>
    <row r="4" spans="1:60" ht="24.95" customHeight="1" x14ac:dyDescent="0.2">
      <c r="A4" s="140" t="s">
        <v>10</v>
      </c>
      <c r="B4" s="141" t="s">
        <v>50</v>
      </c>
      <c r="C4" s="259" t="s">
        <v>51</v>
      </c>
      <c r="D4" s="260"/>
      <c r="E4" s="260"/>
      <c r="F4" s="260"/>
      <c r="G4" s="261"/>
      <c r="AG4" t="s">
        <v>140</v>
      </c>
    </row>
    <row r="5" spans="1:60" x14ac:dyDescent="0.2">
      <c r="D5" s="10"/>
    </row>
    <row r="6" spans="1:60" ht="38.25" x14ac:dyDescent="0.2">
      <c r="A6" s="143" t="s">
        <v>141</v>
      </c>
      <c r="B6" s="145" t="s">
        <v>142</v>
      </c>
      <c r="C6" s="145" t="s">
        <v>143</v>
      </c>
      <c r="D6" s="144" t="s">
        <v>144</v>
      </c>
      <c r="E6" s="143" t="s">
        <v>145</v>
      </c>
      <c r="F6" s="142" t="s">
        <v>146</v>
      </c>
      <c r="G6" s="143" t="s">
        <v>31</v>
      </c>
      <c r="H6" s="146" t="s">
        <v>32</v>
      </c>
      <c r="I6" s="146" t="s">
        <v>147</v>
      </c>
      <c r="J6" s="146" t="s">
        <v>33</v>
      </c>
      <c r="K6" s="146" t="s">
        <v>148</v>
      </c>
      <c r="L6" s="146" t="s">
        <v>149</v>
      </c>
      <c r="M6" s="146" t="s">
        <v>150</v>
      </c>
      <c r="N6" s="146" t="s">
        <v>151</v>
      </c>
      <c r="O6" s="146" t="s">
        <v>152</v>
      </c>
      <c r="P6" s="146" t="s">
        <v>153</v>
      </c>
      <c r="Q6" s="146" t="s">
        <v>154</v>
      </c>
      <c r="R6" s="146" t="s">
        <v>155</v>
      </c>
      <c r="S6" s="146" t="s">
        <v>156</v>
      </c>
      <c r="T6" s="146" t="s">
        <v>157</v>
      </c>
      <c r="U6" s="146" t="s">
        <v>158</v>
      </c>
      <c r="V6" s="146" t="s">
        <v>159</v>
      </c>
      <c r="W6" s="146" t="s">
        <v>160</v>
      </c>
      <c r="X6" s="146" t="s">
        <v>161</v>
      </c>
      <c r="Y6" s="146" t="s">
        <v>162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163</v>
      </c>
      <c r="B8" s="165" t="s">
        <v>135</v>
      </c>
      <c r="C8" s="178" t="s">
        <v>29</v>
      </c>
      <c r="D8" s="166"/>
      <c r="E8" s="167"/>
      <c r="F8" s="168"/>
      <c r="G8" s="169">
        <f>SUMIF(AG9:AG20,"&lt;&gt;NOR",G9:G20)</f>
        <v>0</v>
      </c>
      <c r="H8" s="163"/>
      <c r="I8" s="163">
        <f>SUM(I9:I20)</f>
        <v>0</v>
      </c>
      <c r="J8" s="163"/>
      <c r="K8" s="163">
        <f>SUM(K9:K20)</f>
        <v>0</v>
      </c>
      <c r="L8" s="163"/>
      <c r="M8" s="163">
        <f>SUM(M9:M20)</f>
        <v>0</v>
      </c>
      <c r="N8" s="162"/>
      <c r="O8" s="162">
        <f>SUM(O9:O20)</f>
        <v>0</v>
      </c>
      <c r="P8" s="162"/>
      <c r="Q8" s="162">
        <f>SUM(Q9:Q20)</f>
        <v>0</v>
      </c>
      <c r="R8" s="163"/>
      <c r="S8" s="163"/>
      <c r="T8" s="163"/>
      <c r="U8" s="163"/>
      <c r="V8" s="163">
        <f>SUM(V9:V20)</f>
        <v>0</v>
      </c>
      <c r="W8" s="163"/>
      <c r="X8" s="163"/>
      <c r="Y8" s="163"/>
      <c r="AG8" t="s">
        <v>164</v>
      </c>
    </row>
    <row r="9" spans="1:60" outlineLevel="1" x14ac:dyDescent="0.2">
      <c r="A9" s="171">
        <v>1</v>
      </c>
      <c r="B9" s="172" t="s">
        <v>190</v>
      </c>
      <c r="C9" s="179" t="s">
        <v>191</v>
      </c>
      <c r="D9" s="173" t="s">
        <v>182</v>
      </c>
      <c r="E9" s="174">
        <v>1</v>
      </c>
      <c r="F9" s="175"/>
      <c r="G9" s="176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7"/>
      <c r="S9" s="157" t="s">
        <v>183</v>
      </c>
      <c r="T9" s="157" t="s">
        <v>169</v>
      </c>
      <c r="U9" s="157">
        <v>0</v>
      </c>
      <c r="V9" s="157">
        <f>ROUND(E9*U9,2)</f>
        <v>0</v>
      </c>
      <c r="W9" s="157"/>
      <c r="X9" s="157" t="s">
        <v>170</v>
      </c>
      <c r="Y9" s="157" t="s">
        <v>171</v>
      </c>
      <c r="Z9" s="147"/>
      <c r="AA9" s="147"/>
      <c r="AB9" s="147"/>
      <c r="AC9" s="147"/>
      <c r="AD9" s="147"/>
      <c r="AE9" s="147"/>
      <c r="AF9" s="147"/>
      <c r="AG9" s="147" t="s">
        <v>172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33.75" outlineLevel="2" x14ac:dyDescent="0.2">
      <c r="A10" s="154"/>
      <c r="B10" s="155"/>
      <c r="C10" s="253" t="s">
        <v>192</v>
      </c>
      <c r="D10" s="254"/>
      <c r="E10" s="254"/>
      <c r="F10" s="254"/>
      <c r="G10" s="254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174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7" t="str">
        <f>C10</f>
        <v>- 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1">
        <v>2</v>
      </c>
      <c r="B11" s="172" t="s">
        <v>193</v>
      </c>
      <c r="C11" s="179" t="s">
        <v>194</v>
      </c>
      <c r="D11" s="173" t="s">
        <v>182</v>
      </c>
      <c r="E11" s="174">
        <v>1</v>
      </c>
      <c r="F11" s="175"/>
      <c r="G11" s="176">
        <f>ROUND(E11*F11,2)</f>
        <v>0</v>
      </c>
      <c r="H11" s="158"/>
      <c r="I11" s="157">
        <f>ROUND(E11*H11,2)</f>
        <v>0</v>
      </c>
      <c r="J11" s="158"/>
      <c r="K11" s="157">
        <f>ROUND(E11*J11,2)</f>
        <v>0</v>
      </c>
      <c r="L11" s="157">
        <v>21</v>
      </c>
      <c r="M11" s="157">
        <f>G11*(1+L11/100)</f>
        <v>0</v>
      </c>
      <c r="N11" s="156">
        <v>0</v>
      </c>
      <c r="O11" s="156">
        <f>ROUND(E11*N11,2)</f>
        <v>0</v>
      </c>
      <c r="P11" s="156">
        <v>0</v>
      </c>
      <c r="Q11" s="156">
        <f>ROUND(E11*P11,2)</f>
        <v>0</v>
      </c>
      <c r="R11" s="157"/>
      <c r="S11" s="157" t="s">
        <v>183</v>
      </c>
      <c r="T11" s="157" t="s">
        <v>169</v>
      </c>
      <c r="U11" s="157">
        <v>0</v>
      </c>
      <c r="V11" s="157">
        <f>ROUND(E11*U11,2)</f>
        <v>0</v>
      </c>
      <c r="W11" s="157"/>
      <c r="X11" s="157" t="s">
        <v>170</v>
      </c>
      <c r="Y11" s="157" t="s">
        <v>171</v>
      </c>
      <c r="Z11" s="147"/>
      <c r="AA11" s="147"/>
      <c r="AB11" s="147"/>
      <c r="AC11" s="147"/>
      <c r="AD11" s="147"/>
      <c r="AE11" s="147"/>
      <c r="AF11" s="147"/>
      <c r="AG11" s="147" t="s">
        <v>172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45" outlineLevel="2" x14ac:dyDescent="0.2">
      <c r="A12" s="154"/>
      <c r="B12" s="155"/>
      <c r="C12" s="253" t="s">
        <v>195</v>
      </c>
      <c r="D12" s="254"/>
      <c r="E12" s="254"/>
      <c r="F12" s="254"/>
      <c r="G12" s="254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174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77" t="str">
        <f>C12</f>
        <v>- 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1">
        <v>3</v>
      </c>
      <c r="B13" s="172" t="s">
        <v>196</v>
      </c>
      <c r="C13" s="179" t="s">
        <v>197</v>
      </c>
      <c r="D13" s="173" t="s">
        <v>182</v>
      </c>
      <c r="E13" s="174">
        <v>1</v>
      </c>
      <c r="F13" s="175"/>
      <c r="G13" s="176">
        <f>ROUND(E13*F13,2)</f>
        <v>0</v>
      </c>
      <c r="H13" s="158"/>
      <c r="I13" s="157">
        <f>ROUND(E13*H13,2)</f>
        <v>0</v>
      </c>
      <c r="J13" s="158"/>
      <c r="K13" s="157">
        <f>ROUND(E13*J13,2)</f>
        <v>0</v>
      </c>
      <c r="L13" s="157">
        <v>21</v>
      </c>
      <c r="M13" s="157">
        <f>G13*(1+L13/100)</f>
        <v>0</v>
      </c>
      <c r="N13" s="156">
        <v>0</v>
      </c>
      <c r="O13" s="156">
        <f>ROUND(E13*N13,2)</f>
        <v>0</v>
      </c>
      <c r="P13" s="156">
        <v>0</v>
      </c>
      <c r="Q13" s="156">
        <f>ROUND(E13*P13,2)</f>
        <v>0</v>
      </c>
      <c r="R13" s="157"/>
      <c r="S13" s="157" t="s">
        <v>183</v>
      </c>
      <c r="T13" s="157" t="s">
        <v>169</v>
      </c>
      <c r="U13" s="157">
        <v>0</v>
      </c>
      <c r="V13" s="157">
        <f>ROUND(E13*U13,2)</f>
        <v>0</v>
      </c>
      <c r="W13" s="157"/>
      <c r="X13" s="157" t="s">
        <v>170</v>
      </c>
      <c r="Y13" s="157" t="s">
        <v>171</v>
      </c>
      <c r="Z13" s="147"/>
      <c r="AA13" s="147"/>
      <c r="AB13" s="147"/>
      <c r="AC13" s="147"/>
      <c r="AD13" s="147"/>
      <c r="AE13" s="147"/>
      <c r="AF13" s="147"/>
      <c r="AG13" s="147" t="s">
        <v>172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33.75" outlineLevel="2" x14ac:dyDescent="0.2">
      <c r="A14" s="154"/>
      <c r="B14" s="155"/>
      <c r="C14" s="253" t="s">
        <v>198</v>
      </c>
      <c r="D14" s="254"/>
      <c r="E14" s="254"/>
      <c r="F14" s="254"/>
      <c r="G14" s="254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174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77" t="str">
        <f>C14</f>
        <v>- 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1">
        <v>4</v>
      </c>
      <c r="B15" s="172" t="s">
        <v>199</v>
      </c>
      <c r="C15" s="179" t="s">
        <v>200</v>
      </c>
      <c r="D15" s="173" t="s">
        <v>167</v>
      </c>
      <c r="E15" s="174">
        <v>1</v>
      </c>
      <c r="F15" s="175"/>
      <c r="G15" s="176">
        <f>ROUND(E15*F15,2)</f>
        <v>0</v>
      </c>
      <c r="H15" s="158"/>
      <c r="I15" s="157">
        <f>ROUND(E15*H15,2)</f>
        <v>0</v>
      </c>
      <c r="J15" s="158"/>
      <c r="K15" s="157">
        <f>ROUND(E15*J15,2)</f>
        <v>0</v>
      </c>
      <c r="L15" s="157">
        <v>21</v>
      </c>
      <c r="M15" s="157">
        <f>G15*(1+L15/100)</f>
        <v>0</v>
      </c>
      <c r="N15" s="156">
        <v>0</v>
      </c>
      <c r="O15" s="156">
        <f>ROUND(E15*N15,2)</f>
        <v>0</v>
      </c>
      <c r="P15" s="156">
        <v>0</v>
      </c>
      <c r="Q15" s="156">
        <f>ROUND(E15*P15,2)</f>
        <v>0</v>
      </c>
      <c r="R15" s="157"/>
      <c r="S15" s="157" t="s">
        <v>183</v>
      </c>
      <c r="T15" s="157" t="s">
        <v>169</v>
      </c>
      <c r="U15" s="157">
        <v>0</v>
      </c>
      <c r="V15" s="157">
        <f>ROUND(E15*U15,2)</f>
        <v>0</v>
      </c>
      <c r="W15" s="157"/>
      <c r="X15" s="157" t="s">
        <v>201</v>
      </c>
      <c r="Y15" s="157" t="s">
        <v>171</v>
      </c>
      <c r="Z15" s="147"/>
      <c r="AA15" s="147"/>
      <c r="AB15" s="147"/>
      <c r="AC15" s="147"/>
      <c r="AD15" s="147"/>
      <c r="AE15" s="147"/>
      <c r="AF15" s="147"/>
      <c r="AG15" s="147" t="s">
        <v>202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45" outlineLevel="2" x14ac:dyDescent="0.2">
      <c r="A16" s="154"/>
      <c r="B16" s="155"/>
      <c r="C16" s="253" t="s">
        <v>203</v>
      </c>
      <c r="D16" s="254"/>
      <c r="E16" s="254"/>
      <c r="F16" s="254"/>
      <c r="G16" s="254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174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77" t="str">
        <f>C16</f>
        <v>- dodavatel zajistí zpracování fotodokumentace průběhu prací na stavbě, kterou následně předá investorovi. Fotodokumentace bude dokladovat postup prací po jednotlivých dnech, nasazení stavebních mechanismů i provádění zkoušek. Snímky budou předány na CD ve složkách pojmenovaných dle jednotlivých dnů.</v>
      </c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1">
        <v>5</v>
      </c>
      <c r="B17" s="172" t="s">
        <v>204</v>
      </c>
      <c r="C17" s="179" t="s">
        <v>205</v>
      </c>
      <c r="D17" s="173" t="s">
        <v>182</v>
      </c>
      <c r="E17" s="174">
        <v>1</v>
      </c>
      <c r="F17" s="175"/>
      <c r="G17" s="176">
        <f>ROUND(E17*F17,2)</f>
        <v>0</v>
      </c>
      <c r="H17" s="158"/>
      <c r="I17" s="157">
        <f>ROUND(E17*H17,2)</f>
        <v>0</v>
      </c>
      <c r="J17" s="158"/>
      <c r="K17" s="157">
        <f>ROUND(E17*J17,2)</f>
        <v>0</v>
      </c>
      <c r="L17" s="157">
        <v>21</v>
      </c>
      <c r="M17" s="157">
        <f>G17*(1+L17/100)</f>
        <v>0</v>
      </c>
      <c r="N17" s="156">
        <v>0</v>
      </c>
      <c r="O17" s="156">
        <f>ROUND(E17*N17,2)</f>
        <v>0</v>
      </c>
      <c r="P17" s="156">
        <v>0</v>
      </c>
      <c r="Q17" s="156">
        <f>ROUND(E17*P17,2)</f>
        <v>0</v>
      </c>
      <c r="R17" s="157"/>
      <c r="S17" s="157" t="s">
        <v>183</v>
      </c>
      <c r="T17" s="157" t="s">
        <v>169</v>
      </c>
      <c r="U17" s="157">
        <v>0</v>
      </c>
      <c r="V17" s="157">
        <f>ROUND(E17*U17,2)</f>
        <v>0</v>
      </c>
      <c r="W17" s="157"/>
      <c r="X17" s="157" t="s">
        <v>170</v>
      </c>
      <c r="Y17" s="157" t="s">
        <v>171</v>
      </c>
      <c r="Z17" s="147"/>
      <c r="AA17" s="147"/>
      <c r="AB17" s="147"/>
      <c r="AC17" s="147"/>
      <c r="AD17" s="147"/>
      <c r="AE17" s="147"/>
      <c r="AF17" s="147"/>
      <c r="AG17" s="147" t="s">
        <v>172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2" x14ac:dyDescent="0.2">
      <c r="A18" s="154"/>
      <c r="B18" s="155"/>
      <c r="C18" s="253" t="s">
        <v>206</v>
      </c>
      <c r="D18" s="254"/>
      <c r="E18" s="254"/>
      <c r="F18" s="254"/>
      <c r="G18" s="254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174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77" t="str">
        <f>C18</f>
        <v>- náklady spojené s povinným pojištěním dodavatele nebo stavebního díla či jeho části, v rozsahu obchodních podmínek</v>
      </c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251" t="s">
        <v>207</v>
      </c>
      <c r="D19" s="252"/>
      <c r="E19" s="252"/>
      <c r="F19" s="252"/>
      <c r="G19" s="252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174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4"/>
      <c r="B20" s="155"/>
      <c r="C20" s="251" t="s">
        <v>208</v>
      </c>
      <c r="D20" s="252"/>
      <c r="E20" s="252"/>
      <c r="F20" s="252"/>
      <c r="G20" s="252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174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x14ac:dyDescent="0.2">
      <c r="A21" s="164" t="s">
        <v>163</v>
      </c>
      <c r="B21" s="165" t="s">
        <v>136</v>
      </c>
      <c r="C21" s="178" t="s">
        <v>30</v>
      </c>
      <c r="D21" s="166"/>
      <c r="E21" s="167"/>
      <c r="F21" s="168"/>
      <c r="G21" s="169">
        <f>SUMIF(AG22:AG48,"&lt;&gt;NOR",G22:G48)</f>
        <v>0</v>
      </c>
      <c r="H21" s="163"/>
      <c r="I21" s="163">
        <f>SUM(I22:I48)</f>
        <v>0</v>
      </c>
      <c r="J21" s="163"/>
      <c r="K21" s="163">
        <f>SUM(K22:K48)</f>
        <v>0</v>
      </c>
      <c r="L21" s="163"/>
      <c r="M21" s="163">
        <f>SUM(M22:M48)</f>
        <v>0</v>
      </c>
      <c r="N21" s="162"/>
      <c r="O21" s="162">
        <f>SUM(O22:O48)</f>
        <v>0</v>
      </c>
      <c r="P21" s="162"/>
      <c r="Q21" s="162">
        <f>SUM(Q22:Q48)</f>
        <v>0</v>
      </c>
      <c r="R21" s="163"/>
      <c r="S21" s="163"/>
      <c r="T21" s="163"/>
      <c r="U21" s="163"/>
      <c r="V21" s="163">
        <f>SUM(V22:V48)</f>
        <v>0</v>
      </c>
      <c r="W21" s="163"/>
      <c r="X21" s="163"/>
      <c r="Y21" s="163"/>
      <c r="AG21" t="s">
        <v>164</v>
      </c>
    </row>
    <row r="22" spans="1:60" outlineLevel="1" x14ac:dyDescent="0.2">
      <c r="A22" s="171">
        <v>6</v>
      </c>
      <c r="B22" s="172" t="s">
        <v>209</v>
      </c>
      <c r="C22" s="179" t="s">
        <v>210</v>
      </c>
      <c r="D22" s="173" t="s">
        <v>182</v>
      </c>
      <c r="E22" s="174">
        <v>1</v>
      </c>
      <c r="F22" s="175"/>
      <c r="G22" s="176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21</v>
      </c>
      <c r="M22" s="157">
        <f>G22*(1+L22/100)</f>
        <v>0</v>
      </c>
      <c r="N22" s="156">
        <v>0</v>
      </c>
      <c r="O22" s="156">
        <f>ROUND(E22*N22,2)</f>
        <v>0</v>
      </c>
      <c r="P22" s="156">
        <v>0</v>
      </c>
      <c r="Q22" s="156">
        <f>ROUND(E22*P22,2)</f>
        <v>0</v>
      </c>
      <c r="R22" s="157"/>
      <c r="S22" s="157" t="s">
        <v>183</v>
      </c>
      <c r="T22" s="157" t="s">
        <v>169</v>
      </c>
      <c r="U22" s="157">
        <v>0</v>
      </c>
      <c r="V22" s="157">
        <f>ROUND(E22*U22,2)</f>
        <v>0</v>
      </c>
      <c r="W22" s="157"/>
      <c r="X22" s="157" t="s">
        <v>170</v>
      </c>
      <c r="Y22" s="157" t="s">
        <v>171</v>
      </c>
      <c r="Z22" s="147"/>
      <c r="AA22" s="147"/>
      <c r="AB22" s="147"/>
      <c r="AC22" s="147"/>
      <c r="AD22" s="147"/>
      <c r="AE22" s="147"/>
      <c r="AF22" s="147"/>
      <c r="AG22" s="147" t="s">
        <v>172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">
      <c r="A23" s="154"/>
      <c r="B23" s="155"/>
      <c r="C23" s="253" t="s">
        <v>211</v>
      </c>
      <c r="D23" s="254"/>
      <c r="E23" s="254"/>
      <c r="F23" s="254"/>
      <c r="G23" s="254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174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3" x14ac:dyDescent="0.2">
      <c r="A24" s="154"/>
      <c r="B24" s="155"/>
      <c r="C24" s="251" t="s">
        <v>212</v>
      </c>
      <c r="D24" s="252"/>
      <c r="E24" s="252"/>
      <c r="F24" s="252"/>
      <c r="G24" s="252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174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77" t="str">
        <f>C24</f>
        <v>- vyhotovení protokolu o vytyčení stavby se seznamem souřadnic vytyčených bodů a jejich polohopisnými (S-JTSK) a výškopisnými (Bpv) hodnotami.</v>
      </c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1">
        <v>7</v>
      </c>
      <c r="B25" s="172" t="s">
        <v>213</v>
      </c>
      <c r="C25" s="179" t="s">
        <v>214</v>
      </c>
      <c r="D25" s="173" t="s">
        <v>182</v>
      </c>
      <c r="E25" s="174">
        <v>1</v>
      </c>
      <c r="F25" s="175"/>
      <c r="G25" s="176">
        <f>ROUND(E25*F25,2)</f>
        <v>0</v>
      </c>
      <c r="H25" s="158"/>
      <c r="I25" s="157">
        <f>ROUND(E25*H25,2)</f>
        <v>0</v>
      </c>
      <c r="J25" s="158"/>
      <c r="K25" s="157">
        <f>ROUND(E25*J25,2)</f>
        <v>0</v>
      </c>
      <c r="L25" s="157">
        <v>21</v>
      </c>
      <c r="M25" s="157">
        <f>G25*(1+L25/100)</f>
        <v>0</v>
      </c>
      <c r="N25" s="156">
        <v>0</v>
      </c>
      <c r="O25" s="156">
        <f>ROUND(E25*N25,2)</f>
        <v>0</v>
      </c>
      <c r="P25" s="156">
        <v>0</v>
      </c>
      <c r="Q25" s="156">
        <f>ROUND(E25*P25,2)</f>
        <v>0</v>
      </c>
      <c r="R25" s="157"/>
      <c r="S25" s="157" t="s">
        <v>183</v>
      </c>
      <c r="T25" s="157" t="s">
        <v>169</v>
      </c>
      <c r="U25" s="157">
        <v>0</v>
      </c>
      <c r="V25" s="157">
        <f>ROUND(E25*U25,2)</f>
        <v>0</v>
      </c>
      <c r="W25" s="157"/>
      <c r="X25" s="157" t="s">
        <v>170</v>
      </c>
      <c r="Y25" s="157" t="s">
        <v>171</v>
      </c>
      <c r="Z25" s="147"/>
      <c r="AA25" s="147"/>
      <c r="AB25" s="147"/>
      <c r="AC25" s="147"/>
      <c r="AD25" s="147"/>
      <c r="AE25" s="147"/>
      <c r="AF25" s="147"/>
      <c r="AG25" s="147" t="s">
        <v>172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2" x14ac:dyDescent="0.2">
      <c r="A26" s="154"/>
      <c r="B26" s="155"/>
      <c r="C26" s="253" t="s">
        <v>215</v>
      </c>
      <c r="D26" s="254"/>
      <c r="E26" s="254"/>
      <c r="F26" s="254"/>
      <c r="G26" s="254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174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77" t="str">
        <f>C26</f>
        <v>- zaměření a vytýčení stávajících inženýrských sítí v místě stavby z hlediska jejich ochrany při provádění stavby.</v>
      </c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1">
        <v>8</v>
      </c>
      <c r="B27" s="172" t="s">
        <v>216</v>
      </c>
      <c r="C27" s="179" t="s">
        <v>217</v>
      </c>
      <c r="D27" s="173" t="s">
        <v>182</v>
      </c>
      <c r="E27" s="174">
        <v>1</v>
      </c>
      <c r="F27" s="175"/>
      <c r="G27" s="176">
        <f>ROUND(E27*F27,2)</f>
        <v>0</v>
      </c>
      <c r="H27" s="158"/>
      <c r="I27" s="157">
        <f>ROUND(E27*H27,2)</f>
        <v>0</v>
      </c>
      <c r="J27" s="158"/>
      <c r="K27" s="157">
        <f>ROUND(E27*J27,2)</f>
        <v>0</v>
      </c>
      <c r="L27" s="157">
        <v>21</v>
      </c>
      <c r="M27" s="157">
        <f>G27*(1+L27/100)</f>
        <v>0</v>
      </c>
      <c r="N27" s="156">
        <v>0</v>
      </c>
      <c r="O27" s="156">
        <f>ROUND(E27*N27,2)</f>
        <v>0</v>
      </c>
      <c r="P27" s="156">
        <v>0</v>
      </c>
      <c r="Q27" s="156">
        <f>ROUND(E27*P27,2)</f>
        <v>0</v>
      </c>
      <c r="R27" s="157"/>
      <c r="S27" s="157" t="s">
        <v>183</v>
      </c>
      <c r="T27" s="157" t="s">
        <v>169</v>
      </c>
      <c r="U27" s="157">
        <v>0</v>
      </c>
      <c r="V27" s="157">
        <f>ROUND(E27*U27,2)</f>
        <v>0</v>
      </c>
      <c r="W27" s="157"/>
      <c r="X27" s="157" t="s">
        <v>170</v>
      </c>
      <c r="Y27" s="157" t="s">
        <v>171</v>
      </c>
      <c r="Z27" s="147"/>
      <c r="AA27" s="147"/>
      <c r="AB27" s="147"/>
      <c r="AC27" s="147"/>
      <c r="AD27" s="147"/>
      <c r="AE27" s="147"/>
      <c r="AF27" s="147"/>
      <c r="AG27" s="147" t="s">
        <v>172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33.75" outlineLevel="2" x14ac:dyDescent="0.2">
      <c r="A28" s="154"/>
      <c r="B28" s="155"/>
      <c r="C28" s="253" t="s">
        <v>218</v>
      </c>
      <c r="D28" s="254"/>
      <c r="E28" s="254"/>
      <c r="F28" s="254"/>
      <c r="G28" s="254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174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77" t="str">
        <f>C28</f>
        <v>- 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1">
        <v>9</v>
      </c>
      <c r="B29" s="172" t="s">
        <v>219</v>
      </c>
      <c r="C29" s="179" t="s">
        <v>220</v>
      </c>
      <c r="D29" s="173" t="s">
        <v>182</v>
      </c>
      <c r="E29" s="174">
        <v>1</v>
      </c>
      <c r="F29" s="175"/>
      <c r="G29" s="176">
        <f>ROUND(E29*F29,2)</f>
        <v>0</v>
      </c>
      <c r="H29" s="158"/>
      <c r="I29" s="157">
        <f>ROUND(E29*H29,2)</f>
        <v>0</v>
      </c>
      <c r="J29" s="158"/>
      <c r="K29" s="157">
        <f>ROUND(E29*J29,2)</f>
        <v>0</v>
      </c>
      <c r="L29" s="157">
        <v>21</v>
      </c>
      <c r="M29" s="157">
        <f>G29*(1+L29/100)</f>
        <v>0</v>
      </c>
      <c r="N29" s="156">
        <v>0</v>
      </c>
      <c r="O29" s="156">
        <f>ROUND(E29*N29,2)</f>
        <v>0</v>
      </c>
      <c r="P29" s="156">
        <v>0</v>
      </c>
      <c r="Q29" s="156">
        <f>ROUND(E29*P29,2)</f>
        <v>0</v>
      </c>
      <c r="R29" s="157"/>
      <c r="S29" s="157" t="s">
        <v>183</v>
      </c>
      <c r="T29" s="157" t="s">
        <v>169</v>
      </c>
      <c r="U29" s="157">
        <v>0</v>
      </c>
      <c r="V29" s="157">
        <f>ROUND(E29*U29,2)</f>
        <v>0</v>
      </c>
      <c r="W29" s="157"/>
      <c r="X29" s="157" t="s">
        <v>170</v>
      </c>
      <c r="Y29" s="157" t="s">
        <v>171</v>
      </c>
      <c r="Z29" s="147"/>
      <c r="AA29" s="147"/>
      <c r="AB29" s="147"/>
      <c r="AC29" s="147"/>
      <c r="AD29" s="147"/>
      <c r="AE29" s="147"/>
      <c r="AF29" s="147"/>
      <c r="AG29" s="147" t="s">
        <v>172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2.5" outlineLevel="2" x14ac:dyDescent="0.2">
      <c r="A30" s="154"/>
      <c r="B30" s="155"/>
      <c r="C30" s="253" t="s">
        <v>221</v>
      </c>
      <c r="D30" s="254"/>
      <c r="E30" s="254"/>
      <c r="F30" s="254"/>
      <c r="G30" s="254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174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77" t="str">
        <f>C30</f>
        <v>- geodetické zaměření skutečného stavu jednotlivých objektů oprávněnou osobou (tiskopis v graf. formě 3x, v digitální formě 1x, všech objektů stavby)</v>
      </c>
      <c r="BB30" s="147"/>
      <c r="BC30" s="147"/>
      <c r="BD30" s="147"/>
      <c r="BE30" s="147"/>
      <c r="BF30" s="147"/>
      <c r="BG30" s="147"/>
      <c r="BH30" s="147"/>
    </row>
    <row r="31" spans="1:60" outlineLevel="3" x14ac:dyDescent="0.2">
      <c r="A31" s="154"/>
      <c r="B31" s="155"/>
      <c r="C31" s="251" t="s">
        <v>222</v>
      </c>
      <c r="D31" s="252"/>
      <c r="E31" s="252"/>
      <c r="F31" s="252"/>
      <c r="G31" s="252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174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1">
        <v>10</v>
      </c>
      <c r="B32" s="172" t="s">
        <v>223</v>
      </c>
      <c r="C32" s="179" t="s">
        <v>224</v>
      </c>
      <c r="D32" s="173" t="s">
        <v>182</v>
      </c>
      <c r="E32" s="174">
        <v>1</v>
      </c>
      <c r="F32" s="175"/>
      <c r="G32" s="176">
        <f>ROUND(E32*F32,2)</f>
        <v>0</v>
      </c>
      <c r="H32" s="158"/>
      <c r="I32" s="157">
        <f>ROUND(E32*H32,2)</f>
        <v>0</v>
      </c>
      <c r="J32" s="158"/>
      <c r="K32" s="157">
        <f>ROUND(E32*J32,2)</f>
        <v>0</v>
      </c>
      <c r="L32" s="157">
        <v>21</v>
      </c>
      <c r="M32" s="157">
        <f>G32*(1+L32/100)</f>
        <v>0</v>
      </c>
      <c r="N32" s="156">
        <v>0</v>
      </c>
      <c r="O32" s="156">
        <f>ROUND(E32*N32,2)</f>
        <v>0</v>
      </c>
      <c r="P32" s="156">
        <v>0</v>
      </c>
      <c r="Q32" s="156">
        <f>ROUND(E32*P32,2)</f>
        <v>0</v>
      </c>
      <c r="R32" s="157"/>
      <c r="S32" s="157" t="s">
        <v>183</v>
      </c>
      <c r="T32" s="157" t="s">
        <v>169</v>
      </c>
      <c r="U32" s="157">
        <v>0</v>
      </c>
      <c r="V32" s="157">
        <f>ROUND(E32*U32,2)</f>
        <v>0</v>
      </c>
      <c r="W32" s="157"/>
      <c r="X32" s="157" t="s">
        <v>170</v>
      </c>
      <c r="Y32" s="157" t="s">
        <v>171</v>
      </c>
      <c r="Z32" s="147"/>
      <c r="AA32" s="147"/>
      <c r="AB32" s="147"/>
      <c r="AC32" s="147"/>
      <c r="AD32" s="147"/>
      <c r="AE32" s="147"/>
      <c r="AF32" s="147"/>
      <c r="AG32" s="147" t="s">
        <v>172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253" t="s">
        <v>225</v>
      </c>
      <c r="D33" s="254"/>
      <c r="E33" s="254"/>
      <c r="F33" s="254"/>
      <c r="G33" s="254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174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">
      <c r="A34" s="154"/>
      <c r="B34" s="155"/>
      <c r="C34" s="251" t="s">
        <v>244</v>
      </c>
      <c r="D34" s="252"/>
      <c r="E34" s="252"/>
      <c r="F34" s="252"/>
      <c r="G34" s="252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174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">
      <c r="A35" s="154"/>
      <c r="B35" s="155"/>
      <c r="C35" s="251" t="s">
        <v>245</v>
      </c>
      <c r="D35" s="252"/>
      <c r="E35" s="252"/>
      <c r="F35" s="252"/>
      <c r="G35" s="252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174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3" x14ac:dyDescent="0.2">
      <c r="A36" s="154"/>
      <c r="B36" s="155"/>
      <c r="C36" s="251" t="s">
        <v>246</v>
      </c>
      <c r="D36" s="252"/>
      <c r="E36" s="252"/>
      <c r="F36" s="252"/>
      <c r="G36" s="252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174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3" x14ac:dyDescent="0.2">
      <c r="A37" s="154"/>
      <c r="B37" s="155"/>
      <c r="C37" s="251" t="s">
        <v>247</v>
      </c>
      <c r="D37" s="252"/>
      <c r="E37" s="252"/>
      <c r="F37" s="252"/>
      <c r="G37" s="252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174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 x14ac:dyDescent="0.2">
      <c r="A38" s="154"/>
      <c r="B38" s="155"/>
      <c r="C38" s="251" t="s">
        <v>226</v>
      </c>
      <c r="D38" s="252"/>
      <c r="E38" s="252"/>
      <c r="F38" s="252"/>
      <c r="G38" s="252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174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1">
        <v>11</v>
      </c>
      <c r="B39" s="172" t="s">
        <v>227</v>
      </c>
      <c r="C39" s="179" t="s">
        <v>228</v>
      </c>
      <c r="D39" s="173" t="s">
        <v>182</v>
      </c>
      <c r="E39" s="174">
        <v>1</v>
      </c>
      <c r="F39" s="175"/>
      <c r="G39" s="176">
        <f>ROUND(E39*F39,2)</f>
        <v>0</v>
      </c>
      <c r="H39" s="158"/>
      <c r="I39" s="157">
        <f>ROUND(E39*H39,2)</f>
        <v>0</v>
      </c>
      <c r="J39" s="158"/>
      <c r="K39" s="157">
        <f>ROUND(E39*J39,2)</f>
        <v>0</v>
      </c>
      <c r="L39" s="157">
        <v>21</v>
      </c>
      <c r="M39" s="157">
        <f>G39*(1+L39/100)</f>
        <v>0</v>
      </c>
      <c r="N39" s="156">
        <v>0</v>
      </c>
      <c r="O39" s="156">
        <f>ROUND(E39*N39,2)</f>
        <v>0</v>
      </c>
      <c r="P39" s="156">
        <v>0</v>
      </c>
      <c r="Q39" s="156">
        <f>ROUND(E39*P39,2)</f>
        <v>0</v>
      </c>
      <c r="R39" s="157"/>
      <c r="S39" s="157" t="s">
        <v>183</v>
      </c>
      <c r="T39" s="157" t="s">
        <v>169</v>
      </c>
      <c r="U39" s="157">
        <v>0</v>
      </c>
      <c r="V39" s="157">
        <f>ROUND(E39*U39,2)</f>
        <v>0</v>
      </c>
      <c r="W39" s="157"/>
      <c r="X39" s="157" t="s">
        <v>170</v>
      </c>
      <c r="Y39" s="157" t="s">
        <v>171</v>
      </c>
      <c r="Z39" s="147"/>
      <c r="AA39" s="147"/>
      <c r="AB39" s="147"/>
      <c r="AC39" s="147"/>
      <c r="AD39" s="147"/>
      <c r="AE39" s="147"/>
      <c r="AF39" s="147"/>
      <c r="AG39" s="147" t="s">
        <v>172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2" x14ac:dyDescent="0.2">
      <c r="A40" s="154"/>
      <c r="B40" s="155"/>
      <c r="C40" s="253" t="s">
        <v>229</v>
      </c>
      <c r="D40" s="254"/>
      <c r="E40" s="254"/>
      <c r="F40" s="254"/>
      <c r="G40" s="254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174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77" t="str">
        <f>C40</f>
        <v>- náklady na vyhotovení dokumentace skutečného provedení stavby a její předání objednateli v požadované formě a požadovaném počtu.</v>
      </c>
      <c r="BB40" s="147"/>
      <c r="BC40" s="147"/>
      <c r="BD40" s="147"/>
      <c r="BE40" s="147"/>
      <c r="BF40" s="147"/>
      <c r="BG40" s="147"/>
      <c r="BH40" s="147"/>
    </row>
    <row r="41" spans="1:60" ht="22.5" outlineLevel="3" x14ac:dyDescent="0.2">
      <c r="A41" s="154"/>
      <c r="B41" s="155"/>
      <c r="C41" s="251" t="s">
        <v>230</v>
      </c>
      <c r="D41" s="252"/>
      <c r="E41" s="252"/>
      <c r="F41" s="252"/>
      <c r="G41" s="252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174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77" t="str">
        <f>C41</f>
        <v>- dokumentace bude zahrnovat objekty stavby SO101, SO201, SO301, SO401 bude zpracována v rozsahu dle platných vyhlášek</v>
      </c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1">
        <v>12</v>
      </c>
      <c r="B42" s="172" t="s">
        <v>231</v>
      </c>
      <c r="C42" s="179" t="s">
        <v>232</v>
      </c>
      <c r="D42" s="173" t="s">
        <v>233</v>
      </c>
      <c r="E42" s="174">
        <v>12</v>
      </c>
      <c r="F42" s="175"/>
      <c r="G42" s="176">
        <f>ROUND(E42*F42,2)</f>
        <v>0</v>
      </c>
      <c r="H42" s="158"/>
      <c r="I42" s="157">
        <f>ROUND(E42*H42,2)</f>
        <v>0</v>
      </c>
      <c r="J42" s="158"/>
      <c r="K42" s="157">
        <f>ROUND(E42*J42,2)</f>
        <v>0</v>
      </c>
      <c r="L42" s="157">
        <v>21</v>
      </c>
      <c r="M42" s="157">
        <f>G42*(1+L42/100)</f>
        <v>0</v>
      </c>
      <c r="N42" s="156">
        <v>0</v>
      </c>
      <c r="O42" s="156">
        <f>ROUND(E42*N42,2)</f>
        <v>0</v>
      </c>
      <c r="P42" s="156">
        <v>0</v>
      </c>
      <c r="Q42" s="156">
        <f>ROUND(E42*P42,2)</f>
        <v>0</v>
      </c>
      <c r="R42" s="157"/>
      <c r="S42" s="157" t="s">
        <v>168</v>
      </c>
      <c r="T42" s="157" t="s">
        <v>169</v>
      </c>
      <c r="U42" s="157">
        <v>0</v>
      </c>
      <c r="V42" s="157">
        <f>ROUND(E42*U42,2)</f>
        <v>0</v>
      </c>
      <c r="W42" s="157"/>
      <c r="X42" s="157" t="s">
        <v>234</v>
      </c>
      <c r="Y42" s="157" t="s">
        <v>171</v>
      </c>
      <c r="Z42" s="147"/>
      <c r="AA42" s="147"/>
      <c r="AB42" s="147"/>
      <c r="AC42" s="147"/>
      <c r="AD42" s="147"/>
      <c r="AE42" s="147"/>
      <c r="AF42" s="147"/>
      <c r="AG42" s="147" t="s">
        <v>235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4"/>
      <c r="B43" s="155"/>
      <c r="C43" s="253" t="s">
        <v>236</v>
      </c>
      <c r="D43" s="254"/>
      <c r="E43" s="254"/>
      <c r="F43" s="254"/>
      <c r="G43" s="254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174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3" x14ac:dyDescent="0.2">
      <c r="A44" s="154"/>
      <c r="B44" s="155"/>
      <c r="C44" s="251" t="s">
        <v>237</v>
      </c>
      <c r="D44" s="252"/>
      <c r="E44" s="252"/>
      <c r="F44" s="252"/>
      <c r="G44" s="252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174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185" t="s">
        <v>238</v>
      </c>
      <c r="D45" s="183"/>
      <c r="E45" s="184">
        <v>12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239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1">
        <v>13</v>
      </c>
      <c r="B46" s="172" t="s">
        <v>240</v>
      </c>
      <c r="C46" s="179" t="s">
        <v>241</v>
      </c>
      <c r="D46" s="173" t="s">
        <v>233</v>
      </c>
      <c r="E46" s="174">
        <v>48</v>
      </c>
      <c r="F46" s="175"/>
      <c r="G46" s="176">
        <f>ROUND(E46*F46,2)</f>
        <v>0</v>
      </c>
      <c r="H46" s="158"/>
      <c r="I46" s="157">
        <f>ROUND(E46*H46,2)</f>
        <v>0</v>
      </c>
      <c r="J46" s="158"/>
      <c r="K46" s="157">
        <f>ROUND(E46*J46,2)</f>
        <v>0</v>
      </c>
      <c r="L46" s="157">
        <v>21</v>
      </c>
      <c r="M46" s="157">
        <f>G46*(1+L46/100)</f>
        <v>0</v>
      </c>
      <c r="N46" s="156">
        <v>0</v>
      </c>
      <c r="O46" s="156">
        <f>ROUND(E46*N46,2)</f>
        <v>0</v>
      </c>
      <c r="P46" s="156">
        <v>0</v>
      </c>
      <c r="Q46" s="156">
        <f>ROUND(E46*P46,2)</f>
        <v>0</v>
      </c>
      <c r="R46" s="157"/>
      <c r="S46" s="157" t="s">
        <v>168</v>
      </c>
      <c r="T46" s="157" t="s">
        <v>169</v>
      </c>
      <c r="U46" s="157">
        <v>0</v>
      </c>
      <c r="V46" s="157">
        <f>ROUND(E46*U46,2)</f>
        <v>0</v>
      </c>
      <c r="W46" s="157"/>
      <c r="X46" s="157" t="s">
        <v>234</v>
      </c>
      <c r="Y46" s="157" t="s">
        <v>171</v>
      </c>
      <c r="Z46" s="147"/>
      <c r="AA46" s="147"/>
      <c r="AB46" s="147"/>
      <c r="AC46" s="147"/>
      <c r="AD46" s="147"/>
      <c r="AE46" s="147"/>
      <c r="AF46" s="147"/>
      <c r="AG46" s="147" t="s">
        <v>235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">
      <c r="A47" s="154"/>
      <c r="B47" s="155"/>
      <c r="C47" s="253" t="s">
        <v>242</v>
      </c>
      <c r="D47" s="254"/>
      <c r="E47" s="254"/>
      <c r="F47" s="254"/>
      <c r="G47" s="254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174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2.5" outlineLevel="3" x14ac:dyDescent="0.2">
      <c r="A48" s="154"/>
      <c r="B48" s="155"/>
      <c r="C48" s="251" t="s">
        <v>243</v>
      </c>
      <c r="D48" s="252"/>
      <c r="E48" s="252"/>
      <c r="F48" s="252"/>
      <c r="G48" s="252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174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77" t="str">
        <f>C48</f>
        <v>- bude prováděn 1ks zkoušky na 50 bm chodníku + zkoušky prováděné lokálně v místech úpravy chodníků v křižovatce apod., dle specifikace projektanta a investora</v>
      </c>
      <c r="BB48" s="147"/>
      <c r="BC48" s="147"/>
      <c r="BD48" s="147"/>
      <c r="BE48" s="147"/>
      <c r="BF48" s="147"/>
      <c r="BG48" s="147"/>
      <c r="BH48" s="147"/>
    </row>
    <row r="49" spans="1:33" x14ac:dyDescent="0.2">
      <c r="A49" s="3"/>
      <c r="B49" s="4"/>
      <c r="C49" s="180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E49">
        <v>15</v>
      </c>
      <c r="AF49">
        <v>21</v>
      </c>
      <c r="AG49" t="s">
        <v>149</v>
      </c>
    </row>
    <row r="50" spans="1:33" x14ac:dyDescent="0.2">
      <c r="A50" s="150"/>
      <c r="B50" s="151" t="s">
        <v>31</v>
      </c>
      <c r="C50" s="181"/>
      <c r="D50" s="152"/>
      <c r="E50" s="153"/>
      <c r="F50" s="153"/>
      <c r="G50" s="170">
        <f>G8+G21</f>
        <v>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E50">
        <f>SUMIF(L7:L48,AE49,G7:G48)</f>
        <v>0</v>
      </c>
      <c r="AF50">
        <f>SUMIF(L7:L48,AF49,G7:G48)</f>
        <v>0</v>
      </c>
      <c r="AG50" t="s">
        <v>185</v>
      </c>
    </row>
    <row r="51" spans="1:33" x14ac:dyDescent="0.2">
      <c r="A51" s="3"/>
      <c r="B51" s="4"/>
      <c r="C51" s="180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 x14ac:dyDescent="0.2">
      <c r="A52" s="3"/>
      <c r="B52" s="4"/>
      <c r="C52" s="180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33" x14ac:dyDescent="0.2">
      <c r="A53" s="262" t="s">
        <v>186</v>
      </c>
      <c r="B53" s="262"/>
      <c r="C53" s="263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33" x14ac:dyDescent="0.2">
      <c r="A54" s="264"/>
      <c r="B54" s="265"/>
      <c r="C54" s="266"/>
      <c r="D54" s="265"/>
      <c r="E54" s="265"/>
      <c r="F54" s="265"/>
      <c r="G54" s="267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G54" t="s">
        <v>187</v>
      </c>
    </row>
    <row r="55" spans="1:33" x14ac:dyDescent="0.2">
      <c r="A55" s="268"/>
      <c r="B55" s="269"/>
      <c r="C55" s="270"/>
      <c r="D55" s="269"/>
      <c r="E55" s="269"/>
      <c r="F55" s="269"/>
      <c r="G55" s="271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33" x14ac:dyDescent="0.2">
      <c r="A56" s="268"/>
      <c r="B56" s="269"/>
      <c r="C56" s="270"/>
      <c r="D56" s="269"/>
      <c r="E56" s="269"/>
      <c r="F56" s="269"/>
      <c r="G56" s="271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33" x14ac:dyDescent="0.2">
      <c r="A57" s="268"/>
      <c r="B57" s="269"/>
      <c r="C57" s="270"/>
      <c r="D57" s="269"/>
      <c r="E57" s="269"/>
      <c r="F57" s="269"/>
      <c r="G57" s="271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33" x14ac:dyDescent="0.2">
      <c r="A58" s="272"/>
      <c r="B58" s="273"/>
      <c r="C58" s="274"/>
      <c r="D58" s="273"/>
      <c r="E58" s="273"/>
      <c r="F58" s="273"/>
      <c r="G58" s="275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33" x14ac:dyDescent="0.2">
      <c r="A59" s="3"/>
      <c r="B59" s="4"/>
      <c r="C59" s="180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33" x14ac:dyDescent="0.2">
      <c r="C60" s="182"/>
      <c r="D60" s="10"/>
      <c r="AG60" t="s">
        <v>189</v>
      </c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xlLHBVSp44C/ObhAxQMEjTD3N/PNnJNy3W2gxtofhMlqhY0Yf28Z/2Be8CaITIjc7enlpAopuyTMxZsTBq/9Ew==" saltValue="vBhhmxcdWroqG/wIkZTGkA==" spinCount="100000" sheet="1" formatRows="0"/>
  <mergeCells count="31">
    <mergeCell ref="A54:G58"/>
    <mergeCell ref="C10:G10"/>
    <mergeCell ref="C12:G12"/>
    <mergeCell ref="C14:G14"/>
    <mergeCell ref="C16:G16"/>
    <mergeCell ref="A1:G1"/>
    <mergeCell ref="C2:G2"/>
    <mergeCell ref="C3:G3"/>
    <mergeCell ref="C4:G4"/>
    <mergeCell ref="A53:C53"/>
    <mergeCell ref="C35:G35"/>
    <mergeCell ref="C18:G18"/>
    <mergeCell ref="C19:G19"/>
    <mergeCell ref="C20:G20"/>
    <mergeCell ref="C23:G23"/>
    <mergeCell ref="C24:G24"/>
    <mergeCell ref="C26:G26"/>
    <mergeCell ref="C28:G28"/>
    <mergeCell ref="C30:G30"/>
    <mergeCell ref="C31:G31"/>
    <mergeCell ref="C33:G33"/>
    <mergeCell ref="C34:G34"/>
    <mergeCell ref="C44:G44"/>
    <mergeCell ref="C47:G47"/>
    <mergeCell ref="C48:G48"/>
    <mergeCell ref="C36:G36"/>
    <mergeCell ref="C37:G37"/>
    <mergeCell ref="C38:G38"/>
    <mergeCell ref="C40:G40"/>
    <mergeCell ref="C41:G41"/>
    <mergeCell ref="C43:G43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1B8CE-1CEC-4C32-AFE9-2D5FA4F7FD8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5" t="s">
        <v>7</v>
      </c>
      <c r="B1" s="255"/>
      <c r="C1" s="255"/>
      <c r="D1" s="255"/>
      <c r="E1" s="255"/>
      <c r="F1" s="255"/>
      <c r="G1" s="255"/>
      <c r="AG1" t="s">
        <v>137</v>
      </c>
    </row>
    <row r="2" spans="1:60" ht="24.95" customHeight="1" x14ac:dyDescent="0.2">
      <c r="A2" s="50" t="s">
        <v>8</v>
      </c>
      <c r="B2" s="49" t="s">
        <v>43</v>
      </c>
      <c r="C2" s="256" t="s">
        <v>44</v>
      </c>
      <c r="D2" s="257"/>
      <c r="E2" s="257"/>
      <c r="F2" s="257"/>
      <c r="G2" s="258"/>
      <c r="AG2" t="s">
        <v>138</v>
      </c>
    </row>
    <row r="3" spans="1:60" ht="24.95" customHeight="1" x14ac:dyDescent="0.2">
      <c r="A3" s="50" t="s">
        <v>9</v>
      </c>
      <c r="B3" s="49" t="s">
        <v>52</v>
      </c>
      <c r="C3" s="256" t="s">
        <v>53</v>
      </c>
      <c r="D3" s="257"/>
      <c r="E3" s="257"/>
      <c r="F3" s="257"/>
      <c r="G3" s="258"/>
      <c r="AC3" s="121" t="s">
        <v>138</v>
      </c>
      <c r="AG3" t="s">
        <v>139</v>
      </c>
    </row>
    <row r="4" spans="1:60" ht="24.95" customHeight="1" x14ac:dyDescent="0.2">
      <c r="A4" s="140" t="s">
        <v>10</v>
      </c>
      <c r="B4" s="141" t="s">
        <v>48</v>
      </c>
      <c r="C4" s="259" t="s">
        <v>54</v>
      </c>
      <c r="D4" s="260"/>
      <c r="E4" s="260"/>
      <c r="F4" s="260"/>
      <c r="G4" s="261"/>
      <c r="AG4" t="s">
        <v>140</v>
      </c>
    </row>
    <row r="5" spans="1:60" x14ac:dyDescent="0.2">
      <c r="D5" s="10"/>
    </row>
    <row r="6" spans="1:60" ht="38.25" x14ac:dyDescent="0.2">
      <c r="A6" s="143" t="s">
        <v>141</v>
      </c>
      <c r="B6" s="145" t="s">
        <v>142</v>
      </c>
      <c r="C6" s="145" t="s">
        <v>143</v>
      </c>
      <c r="D6" s="144" t="s">
        <v>144</v>
      </c>
      <c r="E6" s="143" t="s">
        <v>145</v>
      </c>
      <c r="F6" s="142" t="s">
        <v>146</v>
      </c>
      <c r="G6" s="143" t="s">
        <v>31</v>
      </c>
      <c r="H6" s="146" t="s">
        <v>32</v>
      </c>
      <c r="I6" s="146" t="s">
        <v>147</v>
      </c>
      <c r="J6" s="146" t="s">
        <v>33</v>
      </c>
      <c r="K6" s="146" t="s">
        <v>148</v>
      </c>
      <c r="L6" s="146" t="s">
        <v>149</v>
      </c>
      <c r="M6" s="146" t="s">
        <v>150</v>
      </c>
      <c r="N6" s="146" t="s">
        <v>151</v>
      </c>
      <c r="O6" s="146" t="s">
        <v>152</v>
      </c>
      <c r="P6" s="146" t="s">
        <v>153</v>
      </c>
      <c r="Q6" s="146" t="s">
        <v>154</v>
      </c>
      <c r="R6" s="146" t="s">
        <v>155</v>
      </c>
      <c r="S6" s="146" t="s">
        <v>156</v>
      </c>
      <c r="T6" s="146" t="s">
        <v>157</v>
      </c>
      <c r="U6" s="146" t="s">
        <v>158</v>
      </c>
      <c r="V6" s="146" t="s">
        <v>159</v>
      </c>
      <c r="W6" s="146" t="s">
        <v>160</v>
      </c>
      <c r="X6" s="146" t="s">
        <v>161</v>
      </c>
      <c r="Y6" s="146" t="s">
        <v>162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163</v>
      </c>
      <c r="B8" s="165" t="s">
        <v>104</v>
      </c>
      <c r="C8" s="178" t="s">
        <v>105</v>
      </c>
      <c r="D8" s="166"/>
      <c r="E8" s="167"/>
      <c r="F8" s="168"/>
      <c r="G8" s="169">
        <f>SUMIF(AG9:AG210,"&lt;&gt;NOR",G9:G210)</f>
        <v>0</v>
      </c>
      <c r="H8" s="163"/>
      <c r="I8" s="163">
        <f>SUM(I9:I210)</f>
        <v>0</v>
      </c>
      <c r="J8" s="163"/>
      <c r="K8" s="163">
        <f>SUM(K9:K210)</f>
        <v>0</v>
      </c>
      <c r="L8" s="163"/>
      <c r="M8" s="163">
        <f>SUM(M9:M210)</f>
        <v>0</v>
      </c>
      <c r="N8" s="162"/>
      <c r="O8" s="162">
        <f>SUM(O9:O210)</f>
        <v>459.23</v>
      </c>
      <c r="P8" s="162"/>
      <c r="Q8" s="162">
        <f>SUM(Q9:Q210)</f>
        <v>2649.8900000000008</v>
      </c>
      <c r="R8" s="163"/>
      <c r="S8" s="163"/>
      <c r="T8" s="163"/>
      <c r="U8" s="163"/>
      <c r="V8" s="163">
        <f>SUM(V9:V210)</f>
        <v>4116.58</v>
      </c>
      <c r="W8" s="163"/>
      <c r="X8" s="163"/>
      <c r="Y8" s="163"/>
      <c r="AG8" t="s">
        <v>164</v>
      </c>
    </row>
    <row r="9" spans="1:60" outlineLevel="1" x14ac:dyDescent="0.2">
      <c r="A9" s="171">
        <v>1</v>
      </c>
      <c r="B9" s="172" t="s">
        <v>248</v>
      </c>
      <c r="C9" s="179" t="s">
        <v>249</v>
      </c>
      <c r="D9" s="173" t="s">
        <v>250</v>
      </c>
      <c r="E9" s="174">
        <v>1420.2</v>
      </c>
      <c r="F9" s="175"/>
      <c r="G9" s="176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0.33</v>
      </c>
      <c r="Q9" s="156">
        <f>ROUND(E9*P9,2)</f>
        <v>468.67</v>
      </c>
      <c r="R9" s="157"/>
      <c r="S9" s="157" t="s">
        <v>183</v>
      </c>
      <c r="T9" s="157" t="s">
        <v>251</v>
      </c>
      <c r="U9" s="157">
        <v>0.09</v>
      </c>
      <c r="V9" s="157">
        <f>ROUND(E9*U9,2)</f>
        <v>127.82</v>
      </c>
      <c r="W9" s="157"/>
      <c r="X9" s="157" t="s">
        <v>234</v>
      </c>
      <c r="Y9" s="157" t="s">
        <v>171</v>
      </c>
      <c r="Z9" s="147"/>
      <c r="AA9" s="147"/>
      <c r="AB9" s="147"/>
      <c r="AC9" s="147"/>
      <c r="AD9" s="147"/>
      <c r="AE9" s="147"/>
      <c r="AF9" s="147"/>
      <c r="AG9" s="147" t="s">
        <v>235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53" t="s">
        <v>252</v>
      </c>
      <c r="D10" s="254"/>
      <c r="E10" s="254"/>
      <c r="F10" s="254"/>
      <c r="G10" s="254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174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2" x14ac:dyDescent="0.2">
      <c r="A11" s="154"/>
      <c r="B11" s="155"/>
      <c r="C11" s="185" t="s">
        <v>253</v>
      </c>
      <c r="D11" s="183"/>
      <c r="E11" s="184">
        <v>1028.8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239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185" t="s">
        <v>254</v>
      </c>
      <c r="D12" s="183"/>
      <c r="E12" s="184">
        <v>391.4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239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1">
        <v>2</v>
      </c>
      <c r="B13" s="172" t="s">
        <v>255</v>
      </c>
      <c r="C13" s="179" t="s">
        <v>256</v>
      </c>
      <c r="D13" s="173" t="s">
        <v>250</v>
      </c>
      <c r="E13" s="174">
        <v>671.9</v>
      </c>
      <c r="F13" s="175"/>
      <c r="G13" s="176">
        <f>ROUND(E13*F13,2)</f>
        <v>0</v>
      </c>
      <c r="H13" s="158"/>
      <c r="I13" s="157">
        <f>ROUND(E13*H13,2)</f>
        <v>0</v>
      </c>
      <c r="J13" s="158"/>
      <c r="K13" s="157">
        <f>ROUND(E13*J13,2)</f>
        <v>0</v>
      </c>
      <c r="L13" s="157">
        <v>21</v>
      </c>
      <c r="M13" s="157">
        <f>G13*(1+L13/100)</f>
        <v>0</v>
      </c>
      <c r="N13" s="156">
        <v>0</v>
      </c>
      <c r="O13" s="156">
        <f>ROUND(E13*N13,2)</f>
        <v>0</v>
      </c>
      <c r="P13" s="156">
        <v>0.33</v>
      </c>
      <c r="Q13" s="156">
        <f>ROUND(E13*P13,2)</f>
        <v>221.73</v>
      </c>
      <c r="R13" s="157"/>
      <c r="S13" s="157" t="s">
        <v>183</v>
      </c>
      <c r="T13" s="157" t="s">
        <v>251</v>
      </c>
      <c r="U13" s="157">
        <v>0.11</v>
      </c>
      <c r="V13" s="157">
        <f>ROUND(E13*U13,2)</f>
        <v>73.91</v>
      </c>
      <c r="W13" s="157"/>
      <c r="X13" s="157" t="s">
        <v>234</v>
      </c>
      <c r="Y13" s="157" t="s">
        <v>171</v>
      </c>
      <c r="Z13" s="147"/>
      <c r="AA13" s="147"/>
      <c r="AB13" s="147"/>
      <c r="AC13" s="147"/>
      <c r="AD13" s="147"/>
      <c r="AE13" s="147"/>
      <c r="AF13" s="147"/>
      <c r="AG13" s="147" t="s">
        <v>235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2" x14ac:dyDescent="0.2">
      <c r="A14" s="154"/>
      <c r="B14" s="155"/>
      <c r="C14" s="253" t="s">
        <v>257</v>
      </c>
      <c r="D14" s="254"/>
      <c r="E14" s="254"/>
      <c r="F14" s="254"/>
      <c r="G14" s="254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174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77" t="str">
        <f>C14</f>
        <v>- odstranění povrchu silnice III/37019 v místech kde nebude použito frézování v tl. 0,15 m (max. tl. vrstvy - předpoklad)</v>
      </c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185" t="s">
        <v>258</v>
      </c>
      <c r="D15" s="183"/>
      <c r="E15" s="184">
        <v>371.2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239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3" x14ac:dyDescent="0.2">
      <c r="A16" s="154"/>
      <c r="B16" s="155"/>
      <c r="C16" s="185" t="s">
        <v>259</v>
      </c>
      <c r="D16" s="183"/>
      <c r="E16" s="184">
        <v>268.89999999999998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239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4"/>
      <c r="B17" s="155"/>
      <c r="C17" s="185" t="s">
        <v>260</v>
      </c>
      <c r="D17" s="183"/>
      <c r="E17" s="184">
        <v>31.8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239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1">
        <v>3</v>
      </c>
      <c r="B18" s="172" t="s">
        <v>261</v>
      </c>
      <c r="C18" s="179" t="s">
        <v>262</v>
      </c>
      <c r="D18" s="173" t="s">
        <v>250</v>
      </c>
      <c r="E18" s="174">
        <v>377.68</v>
      </c>
      <c r="F18" s="175"/>
      <c r="G18" s="176">
        <f>ROUND(E18*F18,2)</f>
        <v>0</v>
      </c>
      <c r="H18" s="158"/>
      <c r="I18" s="157">
        <f>ROUND(E18*H18,2)</f>
        <v>0</v>
      </c>
      <c r="J18" s="158"/>
      <c r="K18" s="157">
        <f>ROUND(E18*J18,2)</f>
        <v>0</v>
      </c>
      <c r="L18" s="157">
        <v>21</v>
      </c>
      <c r="M18" s="157">
        <f>G18*(1+L18/100)</f>
        <v>0</v>
      </c>
      <c r="N18" s="156">
        <v>0</v>
      </c>
      <c r="O18" s="156">
        <f>ROUND(E18*N18,2)</f>
        <v>0</v>
      </c>
      <c r="P18" s="156">
        <v>0.22</v>
      </c>
      <c r="Q18" s="156">
        <f>ROUND(E18*P18,2)</f>
        <v>83.09</v>
      </c>
      <c r="R18" s="157"/>
      <c r="S18" s="157" t="s">
        <v>183</v>
      </c>
      <c r="T18" s="157" t="s">
        <v>251</v>
      </c>
      <c r="U18" s="157">
        <v>7.0000000000000007E-2</v>
      </c>
      <c r="V18" s="157">
        <f>ROUND(E18*U18,2)</f>
        <v>26.44</v>
      </c>
      <c r="W18" s="157"/>
      <c r="X18" s="157" t="s">
        <v>234</v>
      </c>
      <c r="Y18" s="157" t="s">
        <v>171</v>
      </c>
      <c r="Z18" s="147"/>
      <c r="AA18" s="147"/>
      <c r="AB18" s="147"/>
      <c r="AC18" s="147"/>
      <c r="AD18" s="147"/>
      <c r="AE18" s="147"/>
      <c r="AF18" s="147"/>
      <c r="AG18" s="147" t="s">
        <v>235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253" t="s">
        <v>263</v>
      </c>
      <c r="D19" s="254"/>
      <c r="E19" s="254"/>
      <c r="F19" s="254"/>
      <c r="G19" s="254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174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185" t="s">
        <v>264</v>
      </c>
      <c r="D20" s="183"/>
      <c r="E20" s="184">
        <v>32.08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239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 x14ac:dyDescent="0.2">
      <c r="A21" s="154"/>
      <c r="B21" s="155"/>
      <c r="C21" s="185" t="s">
        <v>265</v>
      </c>
      <c r="D21" s="183"/>
      <c r="E21" s="184">
        <v>42.16</v>
      </c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239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33.75" outlineLevel="3" x14ac:dyDescent="0.2">
      <c r="A22" s="154"/>
      <c r="B22" s="155"/>
      <c r="C22" s="185" t="s">
        <v>266</v>
      </c>
      <c r="D22" s="183"/>
      <c r="E22" s="184">
        <v>180.56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239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185" t="s">
        <v>267</v>
      </c>
      <c r="D23" s="183"/>
      <c r="E23" s="184">
        <v>69.599999999999994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239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">
      <c r="A24" s="154"/>
      <c r="B24" s="155"/>
      <c r="C24" s="185" t="s">
        <v>268</v>
      </c>
      <c r="D24" s="183"/>
      <c r="E24" s="184">
        <v>53.28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239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1">
        <v>4</v>
      </c>
      <c r="B25" s="172" t="s">
        <v>269</v>
      </c>
      <c r="C25" s="179" t="s">
        <v>270</v>
      </c>
      <c r="D25" s="173" t="s">
        <v>250</v>
      </c>
      <c r="E25" s="174">
        <v>94.42</v>
      </c>
      <c r="F25" s="175"/>
      <c r="G25" s="176">
        <f>ROUND(E25*F25,2)</f>
        <v>0</v>
      </c>
      <c r="H25" s="158"/>
      <c r="I25" s="157">
        <f>ROUND(E25*H25,2)</f>
        <v>0</v>
      </c>
      <c r="J25" s="158"/>
      <c r="K25" s="157">
        <f>ROUND(E25*J25,2)</f>
        <v>0</v>
      </c>
      <c r="L25" s="157">
        <v>21</v>
      </c>
      <c r="M25" s="157">
        <f>G25*(1+L25/100)</f>
        <v>0</v>
      </c>
      <c r="N25" s="156">
        <v>0</v>
      </c>
      <c r="O25" s="156">
        <f>ROUND(E25*N25,2)</f>
        <v>0</v>
      </c>
      <c r="P25" s="156">
        <v>0.22</v>
      </c>
      <c r="Q25" s="156">
        <f>ROUND(E25*P25,2)</f>
        <v>20.77</v>
      </c>
      <c r="R25" s="157"/>
      <c r="S25" s="157" t="s">
        <v>183</v>
      </c>
      <c r="T25" s="157" t="s">
        <v>251</v>
      </c>
      <c r="U25" s="157">
        <v>7.0000000000000007E-2</v>
      </c>
      <c r="V25" s="157">
        <f>ROUND(E25*U25,2)</f>
        <v>6.61</v>
      </c>
      <c r="W25" s="157"/>
      <c r="X25" s="157" t="s">
        <v>234</v>
      </c>
      <c r="Y25" s="157" t="s">
        <v>171</v>
      </c>
      <c r="Z25" s="147"/>
      <c r="AA25" s="147"/>
      <c r="AB25" s="147"/>
      <c r="AC25" s="147"/>
      <c r="AD25" s="147"/>
      <c r="AE25" s="147"/>
      <c r="AF25" s="147"/>
      <c r="AG25" s="147" t="s">
        <v>235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253" t="s">
        <v>271</v>
      </c>
      <c r="D26" s="254"/>
      <c r="E26" s="254"/>
      <c r="F26" s="254"/>
      <c r="G26" s="254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174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185" t="s">
        <v>272</v>
      </c>
      <c r="D27" s="183"/>
      <c r="E27" s="184">
        <v>8.02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239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3" x14ac:dyDescent="0.2">
      <c r="A28" s="154"/>
      <c r="B28" s="155"/>
      <c r="C28" s="185" t="s">
        <v>273</v>
      </c>
      <c r="D28" s="183"/>
      <c r="E28" s="184">
        <v>10.54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239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33.75" outlineLevel="3" x14ac:dyDescent="0.2">
      <c r="A29" s="154"/>
      <c r="B29" s="155"/>
      <c r="C29" s="185" t="s">
        <v>274</v>
      </c>
      <c r="D29" s="183"/>
      <c r="E29" s="184">
        <v>45.14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239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">
      <c r="A30" s="154"/>
      <c r="B30" s="155"/>
      <c r="C30" s="185" t="s">
        <v>275</v>
      </c>
      <c r="D30" s="183"/>
      <c r="E30" s="184">
        <v>17.399999999999999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239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">
      <c r="A31" s="154"/>
      <c r="B31" s="155"/>
      <c r="C31" s="185" t="s">
        <v>276</v>
      </c>
      <c r="D31" s="183"/>
      <c r="E31" s="184">
        <v>13.32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239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1">
        <v>5</v>
      </c>
      <c r="B32" s="172" t="s">
        <v>277</v>
      </c>
      <c r="C32" s="179" t="s">
        <v>278</v>
      </c>
      <c r="D32" s="173" t="s">
        <v>250</v>
      </c>
      <c r="E32" s="174">
        <v>2092.1</v>
      </c>
      <c r="F32" s="175"/>
      <c r="G32" s="176">
        <f>ROUND(E32*F32,2)</f>
        <v>0</v>
      </c>
      <c r="H32" s="158"/>
      <c r="I32" s="157">
        <f>ROUND(E32*H32,2)</f>
        <v>0</v>
      </c>
      <c r="J32" s="158"/>
      <c r="K32" s="157">
        <f>ROUND(E32*J32,2)</f>
        <v>0</v>
      </c>
      <c r="L32" s="157">
        <v>21</v>
      </c>
      <c r="M32" s="157">
        <f>G32*(1+L32/100)</f>
        <v>0</v>
      </c>
      <c r="N32" s="156">
        <v>0</v>
      </c>
      <c r="O32" s="156">
        <f>ROUND(E32*N32,2)</f>
        <v>0</v>
      </c>
      <c r="P32" s="156">
        <v>0.55000000000000004</v>
      </c>
      <c r="Q32" s="156">
        <f>ROUND(E32*P32,2)</f>
        <v>1150.6600000000001</v>
      </c>
      <c r="R32" s="157"/>
      <c r="S32" s="157" t="s">
        <v>183</v>
      </c>
      <c r="T32" s="157" t="s">
        <v>251</v>
      </c>
      <c r="U32" s="157">
        <v>0.09</v>
      </c>
      <c r="V32" s="157">
        <f>ROUND(E32*U32,2)</f>
        <v>188.29</v>
      </c>
      <c r="W32" s="157"/>
      <c r="X32" s="157" t="s">
        <v>234</v>
      </c>
      <c r="Y32" s="157" t="s">
        <v>171</v>
      </c>
      <c r="Z32" s="147"/>
      <c r="AA32" s="147"/>
      <c r="AB32" s="147"/>
      <c r="AC32" s="147"/>
      <c r="AD32" s="147"/>
      <c r="AE32" s="147"/>
      <c r="AF32" s="147"/>
      <c r="AG32" s="147" t="s">
        <v>235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253" t="s">
        <v>279</v>
      </c>
      <c r="D33" s="254"/>
      <c r="E33" s="254"/>
      <c r="F33" s="254"/>
      <c r="G33" s="254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174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3" x14ac:dyDescent="0.2">
      <c r="A34" s="154"/>
      <c r="B34" s="155"/>
      <c r="C34" s="251" t="s">
        <v>280</v>
      </c>
      <c r="D34" s="252"/>
      <c r="E34" s="252"/>
      <c r="F34" s="252"/>
      <c r="G34" s="252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174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77" t="str">
        <f>C34</f>
        <v>- po posouzení stavu, možnost využití do konstrukce nové komunikace - uvažováno 60% pro zpětné použití</v>
      </c>
      <c r="BB34" s="147"/>
      <c r="BC34" s="147"/>
      <c r="BD34" s="147"/>
      <c r="BE34" s="147"/>
      <c r="BF34" s="147"/>
      <c r="BG34" s="147"/>
      <c r="BH34" s="147"/>
    </row>
    <row r="35" spans="1:60" outlineLevel="2" x14ac:dyDescent="0.2">
      <c r="A35" s="154"/>
      <c r="B35" s="155"/>
      <c r="C35" s="185" t="s">
        <v>253</v>
      </c>
      <c r="D35" s="183"/>
      <c r="E35" s="184">
        <v>1028.8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239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3" x14ac:dyDescent="0.2">
      <c r="A36" s="154"/>
      <c r="B36" s="155"/>
      <c r="C36" s="185" t="s">
        <v>254</v>
      </c>
      <c r="D36" s="183"/>
      <c r="E36" s="184">
        <v>391.4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239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3" x14ac:dyDescent="0.2">
      <c r="A37" s="154"/>
      <c r="B37" s="155"/>
      <c r="C37" s="185" t="s">
        <v>258</v>
      </c>
      <c r="D37" s="183"/>
      <c r="E37" s="184">
        <v>371.2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239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3" x14ac:dyDescent="0.2">
      <c r="A38" s="154"/>
      <c r="B38" s="155"/>
      <c r="C38" s="185" t="s">
        <v>259</v>
      </c>
      <c r="D38" s="183"/>
      <c r="E38" s="184">
        <v>268.89999999999998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239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">
      <c r="A39" s="154"/>
      <c r="B39" s="155"/>
      <c r="C39" s="185" t="s">
        <v>260</v>
      </c>
      <c r="D39" s="183"/>
      <c r="E39" s="184">
        <v>31.8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239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1">
        <v>6</v>
      </c>
      <c r="B40" s="172" t="s">
        <v>281</v>
      </c>
      <c r="C40" s="179" t="s">
        <v>282</v>
      </c>
      <c r="D40" s="173" t="s">
        <v>250</v>
      </c>
      <c r="E40" s="174">
        <v>75</v>
      </c>
      <c r="F40" s="175"/>
      <c r="G40" s="176">
        <f>ROUND(E40*F40,2)</f>
        <v>0</v>
      </c>
      <c r="H40" s="158"/>
      <c r="I40" s="157">
        <f>ROUND(E40*H40,2)</f>
        <v>0</v>
      </c>
      <c r="J40" s="158"/>
      <c r="K40" s="157">
        <f>ROUND(E40*J40,2)</f>
        <v>0</v>
      </c>
      <c r="L40" s="157">
        <v>21</v>
      </c>
      <c r="M40" s="157">
        <f>G40*(1+L40/100)</f>
        <v>0</v>
      </c>
      <c r="N40" s="156">
        <v>0</v>
      </c>
      <c r="O40" s="156">
        <f>ROUND(E40*N40,2)</f>
        <v>0</v>
      </c>
      <c r="P40" s="156">
        <v>0.11</v>
      </c>
      <c r="Q40" s="156">
        <f>ROUND(E40*P40,2)</f>
        <v>8.25</v>
      </c>
      <c r="R40" s="157"/>
      <c r="S40" s="157" t="s">
        <v>183</v>
      </c>
      <c r="T40" s="157" t="s">
        <v>251</v>
      </c>
      <c r="U40" s="157">
        <v>0.2</v>
      </c>
      <c r="V40" s="157">
        <f>ROUND(E40*U40,2)</f>
        <v>15</v>
      </c>
      <c r="W40" s="157"/>
      <c r="X40" s="157" t="s">
        <v>234</v>
      </c>
      <c r="Y40" s="157" t="s">
        <v>171</v>
      </c>
      <c r="Z40" s="147"/>
      <c r="AA40" s="147"/>
      <c r="AB40" s="147"/>
      <c r="AC40" s="147"/>
      <c r="AD40" s="147"/>
      <c r="AE40" s="147"/>
      <c r="AF40" s="147"/>
      <c r="AG40" s="147" t="s">
        <v>235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253" t="s">
        <v>283</v>
      </c>
      <c r="D41" s="254"/>
      <c r="E41" s="254"/>
      <c r="F41" s="254"/>
      <c r="G41" s="254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174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185" t="s">
        <v>284</v>
      </c>
      <c r="D42" s="183"/>
      <c r="E42" s="184">
        <v>7.9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239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3" x14ac:dyDescent="0.2">
      <c r="A43" s="154"/>
      <c r="B43" s="155"/>
      <c r="C43" s="185" t="s">
        <v>285</v>
      </c>
      <c r="D43" s="183"/>
      <c r="E43" s="184">
        <v>67.099999999999994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239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1">
        <v>7</v>
      </c>
      <c r="B44" s="172" t="s">
        <v>286</v>
      </c>
      <c r="C44" s="179" t="s">
        <v>287</v>
      </c>
      <c r="D44" s="173" t="s">
        <v>250</v>
      </c>
      <c r="E44" s="174">
        <v>7.9</v>
      </c>
      <c r="F44" s="175"/>
      <c r="G44" s="176">
        <f>ROUND(E44*F44,2)</f>
        <v>0</v>
      </c>
      <c r="H44" s="158"/>
      <c r="I44" s="157">
        <f>ROUND(E44*H44,2)</f>
        <v>0</v>
      </c>
      <c r="J44" s="158"/>
      <c r="K44" s="157">
        <f>ROUND(E44*J44,2)</f>
        <v>0</v>
      </c>
      <c r="L44" s="157">
        <v>21</v>
      </c>
      <c r="M44" s="157">
        <f>G44*(1+L44/100)</f>
        <v>0</v>
      </c>
      <c r="N44" s="156">
        <v>0</v>
      </c>
      <c r="O44" s="156">
        <f>ROUND(E44*N44,2)</f>
        <v>0</v>
      </c>
      <c r="P44" s="156">
        <v>0.24</v>
      </c>
      <c r="Q44" s="156">
        <f>ROUND(E44*P44,2)</f>
        <v>1.9</v>
      </c>
      <c r="R44" s="157"/>
      <c r="S44" s="157" t="s">
        <v>183</v>
      </c>
      <c r="T44" s="157" t="s">
        <v>251</v>
      </c>
      <c r="U44" s="157">
        <v>0.80647999999999997</v>
      </c>
      <c r="V44" s="157">
        <f>ROUND(E44*U44,2)</f>
        <v>6.37</v>
      </c>
      <c r="W44" s="157"/>
      <c r="X44" s="157" t="s">
        <v>234</v>
      </c>
      <c r="Y44" s="157" t="s">
        <v>171</v>
      </c>
      <c r="Z44" s="147"/>
      <c r="AA44" s="147"/>
      <c r="AB44" s="147"/>
      <c r="AC44" s="147"/>
      <c r="AD44" s="147"/>
      <c r="AE44" s="147"/>
      <c r="AF44" s="147"/>
      <c r="AG44" s="147" t="s">
        <v>235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253" t="s">
        <v>288</v>
      </c>
      <c r="D45" s="254"/>
      <c r="E45" s="254"/>
      <c r="F45" s="254"/>
      <c r="G45" s="254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174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">
      <c r="A46" s="154"/>
      <c r="B46" s="155"/>
      <c r="C46" s="185" t="s">
        <v>284</v>
      </c>
      <c r="D46" s="183"/>
      <c r="E46" s="184">
        <v>7.9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239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1">
        <v>8</v>
      </c>
      <c r="B47" s="172" t="s">
        <v>289</v>
      </c>
      <c r="C47" s="179" t="s">
        <v>290</v>
      </c>
      <c r="D47" s="173" t="s">
        <v>250</v>
      </c>
      <c r="E47" s="174">
        <v>472.1</v>
      </c>
      <c r="F47" s="175"/>
      <c r="G47" s="176">
        <f>ROUND(E47*F47,2)</f>
        <v>0</v>
      </c>
      <c r="H47" s="158"/>
      <c r="I47" s="157">
        <f>ROUND(E47*H47,2)</f>
        <v>0</v>
      </c>
      <c r="J47" s="158"/>
      <c r="K47" s="157">
        <f>ROUND(E47*J47,2)</f>
        <v>0</v>
      </c>
      <c r="L47" s="157">
        <v>21</v>
      </c>
      <c r="M47" s="157">
        <f>G47*(1+L47/100)</f>
        <v>0</v>
      </c>
      <c r="N47" s="156">
        <v>0</v>
      </c>
      <c r="O47" s="156">
        <f>ROUND(E47*N47,2)</f>
        <v>0</v>
      </c>
      <c r="P47" s="156">
        <v>0.66</v>
      </c>
      <c r="Q47" s="156">
        <f>ROUND(E47*P47,2)</f>
        <v>311.58999999999997</v>
      </c>
      <c r="R47" s="157"/>
      <c r="S47" s="157" t="s">
        <v>183</v>
      </c>
      <c r="T47" s="157" t="s">
        <v>251</v>
      </c>
      <c r="U47" s="157">
        <v>0.12</v>
      </c>
      <c r="V47" s="157">
        <f>ROUND(E47*U47,2)</f>
        <v>56.65</v>
      </c>
      <c r="W47" s="157"/>
      <c r="X47" s="157" t="s">
        <v>234</v>
      </c>
      <c r="Y47" s="157" t="s">
        <v>171</v>
      </c>
      <c r="Z47" s="147"/>
      <c r="AA47" s="147"/>
      <c r="AB47" s="147"/>
      <c r="AC47" s="147"/>
      <c r="AD47" s="147"/>
      <c r="AE47" s="147"/>
      <c r="AF47" s="147"/>
      <c r="AG47" s="147" t="s">
        <v>235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">
      <c r="A48" s="154"/>
      <c r="B48" s="155"/>
      <c r="C48" s="253" t="s">
        <v>291</v>
      </c>
      <c r="D48" s="254"/>
      <c r="E48" s="254"/>
      <c r="F48" s="254"/>
      <c r="G48" s="254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174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3" x14ac:dyDescent="0.2">
      <c r="A49" s="154"/>
      <c r="B49" s="155"/>
      <c r="C49" s="251" t="s">
        <v>280</v>
      </c>
      <c r="D49" s="252"/>
      <c r="E49" s="252"/>
      <c r="F49" s="252"/>
      <c r="G49" s="252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174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77" t="str">
        <f>C49</f>
        <v>- po posouzení stavu, možnost využití do konstrukce nové komunikace - uvažováno 60% pro zpětné použití</v>
      </c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185" t="s">
        <v>292</v>
      </c>
      <c r="D50" s="183"/>
      <c r="E50" s="184">
        <v>40.1</v>
      </c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239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">
      <c r="A51" s="154"/>
      <c r="B51" s="155"/>
      <c r="C51" s="185" t="s">
        <v>293</v>
      </c>
      <c r="D51" s="183"/>
      <c r="E51" s="184">
        <v>52.7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239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33.75" outlineLevel="3" x14ac:dyDescent="0.2">
      <c r="A52" s="154"/>
      <c r="B52" s="155"/>
      <c r="C52" s="185" t="s">
        <v>294</v>
      </c>
      <c r="D52" s="183"/>
      <c r="E52" s="184">
        <v>225.7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239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 x14ac:dyDescent="0.2">
      <c r="A53" s="154"/>
      <c r="B53" s="155"/>
      <c r="C53" s="185" t="s">
        <v>295</v>
      </c>
      <c r="D53" s="183"/>
      <c r="E53" s="184">
        <v>87</v>
      </c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239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">
      <c r="A54" s="154"/>
      <c r="B54" s="155"/>
      <c r="C54" s="185" t="s">
        <v>296</v>
      </c>
      <c r="D54" s="183"/>
      <c r="E54" s="184">
        <v>66.599999999999994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239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1">
        <v>9</v>
      </c>
      <c r="B55" s="172" t="s">
        <v>297</v>
      </c>
      <c r="C55" s="179" t="s">
        <v>298</v>
      </c>
      <c r="D55" s="173" t="s">
        <v>250</v>
      </c>
      <c r="E55" s="174">
        <v>258.2</v>
      </c>
      <c r="F55" s="175"/>
      <c r="G55" s="176">
        <f>ROUND(E55*F55,2)</f>
        <v>0</v>
      </c>
      <c r="H55" s="158"/>
      <c r="I55" s="157">
        <f>ROUND(E55*H55,2)</f>
        <v>0</v>
      </c>
      <c r="J55" s="158"/>
      <c r="K55" s="157">
        <f>ROUND(E55*J55,2)</f>
        <v>0</v>
      </c>
      <c r="L55" s="157">
        <v>21</v>
      </c>
      <c r="M55" s="157">
        <f>G55*(1+L55/100)</f>
        <v>0</v>
      </c>
      <c r="N55" s="156">
        <v>0</v>
      </c>
      <c r="O55" s="156">
        <f>ROUND(E55*N55,2)</f>
        <v>0</v>
      </c>
      <c r="P55" s="156">
        <v>0.44</v>
      </c>
      <c r="Q55" s="156">
        <f>ROUND(E55*P55,2)</f>
        <v>113.61</v>
      </c>
      <c r="R55" s="157"/>
      <c r="S55" s="157" t="s">
        <v>183</v>
      </c>
      <c r="T55" s="157" t="s">
        <v>251</v>
      </c>
      <c r="U55" s="157">
        <v>7.0000000000000007E-2</v>
      </c>
      <c r="V55" s="157">
        <f>ROUND(E55*U55,2)</f>
        <v>18.07</v>
      </c>
      <c r="W55" s="157"/>
      <c r="X55" s="157" t="s">
        <v>234</v>
      </c>
      <c r="Y55" s="157" t="s">
        <v>171</v>
      </c>
      <c r="Z55" s="147"/>
      <c r="AA55" s="147"/>
      <c r="AB55" s="147"/>
      <c r="AC55" s="147"/>
      <c r="AD55" s="147"/>
      <c r="AE55" s="147"/>
      <c r="AF55" s="147"/>
      <c r="AG55" s="147" t="s">
        <v>235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253" t="s">
        <v>299</v>
      </c>
      <c r="D56" s="254"/>
      <c r="E56" s="254"/>
      <c r="F56" s="254"/>
      <c r="G56" s="254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174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2.5" outlineLevel="2" x14ac:dyDescent="0.2">
      <c r="A57" s="154"/>
      <c r="B57" s="155"/>
      <c r="C57" s="185" t="s">
        <v>300</v>
      </c>
      <c r="D57" s="183"/>
      <c r="E57" s="184">
        <v>63.3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239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33.75" outlineLevel="3" x14ac:dyDescent="0.2">
      <c r="A58" s="154"/>
      <c r="B58" s="155"/>
      <c r="C58" s="185" t="s">
        <v>301</v>
      </c>
      <c r="D58" s="183"/>
      <c r="E58" s="184">
        <v>168.2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239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3" x14ac:dyDescent="0.2">
      <c r="A59" s="154"/>
      <c r="B59" s="155"/>
      <c r="C59" s="185" t="s">
        <v>302</v>
      </c>
      <c r="D59" s="183"/>
      <c r="E59" s="184">
        <v>26.7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239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1">
        <v>10</v>
      </c>
      <c r="B60" s="172" t="s">
        <v>303</v>
      </c>
      <c r="C60" s="179" t="s">
        <v>304</v>
      </c>
      <c r="D60" s="173" t="s">
        <v>250</v>
      </c>
      <c r="E60" s="174">
        <v>421.2</v>
      </c>
      <c r="F60" s="175"/>
      <c r="G60" s="176">
        <f>ROUND(E60*F60,2)</f>
        <v>0</v>
      </c>
      <c r="H60" s="158"/>
      <c r="I60" s="157">
        <f>ROUND(E60*H60,2)</f>
        <v>0</v>
      </c>
      <c r="J60" s="158"/>
      <c r="K60" s="157">
        <f>ROUND(E60*J60,2)</f>
        <v>0</v>
      </c>
      <c r="L60" s="157">
        <v>21</v>
      </c>
      <c r="M60" s="157">
        <f>G60*(1+L60/100)</f>
        <v>0</v>
      </c>
      <c r="N60" s="156">
        <v>0</v>
      </c>
      <c r="O60" s="156">
        <f>ROUND(E60*N60,2)</f>
        <v>0</v>
      </c>
      <c r="P60" s="156">
        <v>0.126</v>
      </c>
      <c r="Q60" s="156">
        <f>ROUND(E60*P60,2)</f>
        <v>53.07</v>
      </c>
      <c r="R60" s="157"/>
      <c r="S60" s="157" t="s">
        <v>183</v>
      </c>
      <c r="T60" s="157" t="s">
        <v>251</v>
      </c>
      <c r="U60" s="157">
        <v>3.4000000000000002E-2</v>
      </c>
      <c r="V60" s="157">
        <f>ROUND(E60*U60,2)</f>
        <v>14.32</v>
      </c>
      <c r="W60" s="157"/>
      <c r="X60" s="157" t="s">
        <v>234</v>
      </c>
      <c r="Y60" s="157" t="s">
        <v>171</v>
      </c>
      <c r="Z60" s="147"/>
      <c r="AA60" s="147"/>
      <c r="AB60" s="147"/>
      <c r="AC60" s="147"/>
      <c r="AD60" s="147"/>
      <c r="AE60" s="147"/>
      <c r="AF60" s="147"/>
      <c r="AG60" s="147" t="s">
        <v>235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">
      <c r="A61" s="154"/>
      <c r="B61" s="155"/>
      <c r="C61" s="253" t="s">
        <v>305</v>
      </c>
      <c r="D61" s="254"/>
      <c r="E61" s="254"/>
      <c r="F61" s="254"/>
      <c r="G61" s="254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174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33.75" outlineLevel="2" x14ac:dyDescent="0.2">
      <c r="A62" s="154"/>
      <c r="B62" s="155"/>
      <c r="C62" s="185" t="s">
        <v>306</v>
      </c>
      <c r="D62" s="183"/>
      <c r="E62" s="184">
        <v>248.65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239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33.75" outlineLevel="3" x14ac:dyDescent="0.2">
      <c r="A63" s="154"/>
      <c r="B63" s="155"/>
      <c r="C63" s="185" t="s">
        <v>307</v>
      </c>
      <c r="D63" s="183"/>
      <c r="E63" s="184">
        <v>172.55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239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71">
        <v>11</v>
      </c>
      <c r="B64" s="172" t="s">
        <v>308</v>
      </c>
      <c r="C64" s="179" t="s">
        <v>309</v>
      </c>
      <c r="D64" s="173" t="s">
        <v>250</v>
      </c>
      <c r="E64" s="174">
        <v>74.7</v>
      </c>
      <c r="F64" s="175"/>
      <c r="G64" s="176">
        <f>ROUND(E64*F64,2)</f>
        <v>0</v>
      </c>
      <c r="H64" s="158"/>
      <c r="I64" s="157">
        <f>ROUND(E64*H64,2)</f>
        <v>0</v>
      </c>
      <c r="J64" s="158"/>
      <c r="K64" s="157">
        <f>ROUND(E64*J64,2)</f>
        <v>0</v>
      </c>
      <c r="L64" s="157">
        <v>21</v>
      </c>
      <c r="M64" s="157">
        <f>G64*(1+L64/100)</f>
        <v>0</v>
      </c>
      <c r="N64" s="156">
        <v>0</v>
      </c>
      <c r="O64" s="156">
        <f>ROUND(E64*N64,2)</f>
        <v>0</v>
      </c>
      <c r="P64" s="156">
        <v>0.22500000000000001</v>
      </c>
      <c r="Q64" s="156">
        <f>ROUND(E64*P64,2)</f>
        <v>16.809999999999999</v>
      </c>
      <c r="R64" s="157"/>
      <c r="S64" s="157" t="s">
        <v>183</v>
      </c>
      <c r="T64" s="157" t="s">
        <v>251</v>
      </c>
      <c r="U64" s="157">
        <v>0.14000000000000001</v>
      </c>
      <c r="V64" s="157">
        <f>ROUND(E64*U64,2)</f>
        <v>10.46</v>
      </c>
      <c r="W64" s="157"/>
      <c r="X64" s="157" t="s">
        <v>234</v>
      </c>
      <c r="Y64" s="157" t="s">
        <v>171</v>
      </c>
      <c r="Z64" s="147"/>
      <c r="AA64" s="147"/>
      <c r="AB64" s="147"/>
      <c r="AC64" s="147"/>
      <c r="AD64" s="147"/>
      <c r="AE64" s="147"/>
      <c r="AF64" s="147"/>
      <c r="AG64" s="147" t="s">
        <v>235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2" x14ac:dyDescent="0.2">
      <c r="A65" s="154"/>
      <c r="B65" s="155"/>
      <c r="C65" s="253" t="s">
        <v>310</v>
      </c>
      <c r="D65" s="254"/>
      <c r="E65" s="254"/>
      <c r="F65" s="254"/>
      <c r="G65" s="254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174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">
      <c r="A66" s="154"/>
      <c r="B66" s="155"/>
      <c r="C66" s="251" t="s">
        <v>311</v>
      </c>
      <c r="D66" s="252"/>
      <c r="E66" s="252"/>
      <c r="F66" s="252"/>
      <c r="G66" s="252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174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2" x14ac:dyDescent="0.2">
      <c r="A67" s="154"/>
      <c r="B67" s="155"/>
      <c r="C67" s="185" t="s">
        <v>312</v>
      </c>
      <c r="D67" s="183"/>
      <c r="E67" s="184">
        <v>6.1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239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3" x14ac:dyDescent="0.2">
      <c r="A68" s="154"/>
      <c r="B68" s="155"/>
      <c r="C68" s="185" t="s">
        <v>313</v>
      </c>
      <c r="D68" s="183"/>
      <c r="E68" s="184">
        <v>3.8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239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3" x14ac:dyDescent="0.2">
      <c r="A69" s="154"/>
      <c r="B69" s="155"/>
      <c r="C69" s="185" t="s">
        <v>314</v>
      </c>
      <c r="D69" s="183"/>
      <c r="E69" s="184">
        <v>14.1</v>
      </c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239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22.5" outlineLevel="3" x14ac:dyDescent="0.2">
      <c r="A70" s="154"/>
      <c r="B70" s="155"/>
      <c r="C70" s="185" t="s">
        <v>315</v>
      </c>
      <c r="D70" s="183"/>
      <c r="E70" s="184">
        <v>50.7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239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71">
        <v>12</v>
      </c>
      <c r="B71" s="172" t="s">
        <v>316</v>
      </c>
      <c r="C71" s="179" t="s">
        <v>317</v>
      </c>
      <c r="D71" s="173" t="s">
        <v>250</v>
      </c>
      <c r="E71" s="174">
        <v>18.8</v>
      </c>
      <c r="F71" s="175"/>
      <c r="G71" s="176">
        <f>ROUND(E71*F71,2)</f>
        <v>0</v>
      </c>
      <c r="H71" s="158"/>
      <c r="I71" s="157">
        <f>ROUND(E71*H71,2)</f>
        <v>0</v>
      </c>
      <c r="J71" s="158"/>
      <c r="K71" s="157">
        <f>ROUND(E71*J71,2)</f>
        <v>0</v>
      </c>
      <c r="L71" s="157">
        <v>21</v>
      </c>
      <c r="M71" s="157">
        <f>G71*(1+L71/100)</f>
        <v>0</v>
      </c>
      <c r="N71" s="156">
        <v>0</v>
      </c>
      <c r="O71" s="156">
        <f>ROUND(E71*N71,2)</f>
        <v>0</v>
      </c>
      <c r="P71" s="156">
        <v>0.13800000000000001</v>
      </c>
      <c r="Q71" s="156">
        <f>ROUND(E71*P71,2)</f>
        <v>2.59</v>
      </c>
      <c r="R71" s="157"/>
      <c r="S71" s="157" t="s">
        <v>183</v>
      </c>
      <c r="T71" s="157" t="s">
        <v>251</v>
      </c>
      <c r="U71" s="157">
        <v>0.16</v>
      </c>
      <c r="V71" s="157">
        <f>ROUND(E71*U71,2)</f>
        <v>3.01</v>
      </c>
      <c r="W71" s="157"/>
      <c r="X71" s="157" t="s">
        <v>234</v>
      </c>
      <c r="Y71" s="157" t="s">
        <v>171</v>
      </c>
      <c r="Z71" s="147"/>
      <c r="AA71" s="147"/>
      <c r="AB71" s="147"/>
      <c r="AC71" s="147"/>
      <c r="AD71" s="147"/>
      <c r="AE71" s="147"/>
      <c r="AF71" s="147"/>
      <c r="AG71" s="147" t="s">
        <v>235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2" x14ac:dyDescent="0.2">
      <c r="A72" s="154"/>
      <c r="B72" s="155"/>
      <c r="C72" s="253" t="s">
        <v>318</v>
      </c>
      <c r="D72" s="254"/>
      <c r="E72" s="254"/>
      <c r="F72" s="254"/>
      <c r="G72" s="254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174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22.5" outlineLevel="2" x14ac:dyDescent="0.2">
      <c r="A73" s="154"/>
      <c r="B73" s="155"/>
      <c r="C73" s="185" t="s">
        <v>319</v>
      </c>
      <c r="D73" s="183"/>
      <c r="E73" s="184">
        <v>14</v>
      </c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239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 x14ac:dyDescent="0.2">
      <c r="A74" s="154"/>
      <c r="B74" s="155"/>
      <c r="C74" s="185" t="s">
        <v>320</v>
      </c>
      <c r="D74" s="183"/>
      <c r="E74" s="184">
        <v>4.8</v>
      </c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239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71">
        <v>13</v>
      </c>
      <c r="B75" s="172" t="s">
        <v>321</v>
      </c>
      <c r="C75" s="179" t="s">
        <v>322</v>
      </c>
      <c r="D75" s="173" t="s">
        <v>250</v>
      </c>
      <c r="E75" s="174">
        <v>64.8</v>
      </c>
      <c r="F75" s="175"/>
      <c r="G75" s="176">
        <f>ROUND(E75*F75,2)</f>
        <v>0</v>
      </c>
      <c r="H75" s="158"/>
      <c r="I75" s="157">
        <f>ROUND(E75*H75,2)</f>
        <v>0</v>
      </c>
      <c r="J75" s="158"/>
      <c r="K75" s="157">
        <f>ROUND(E75*J75,2)</f>
        <v>0</v>
      </c>
      <c r="L75" s="157">
        <v>21</v>
      </c>
      <c r="M75" s="157">
        <f>G75*(1+L75/100)</f>
        <v>0</v>
      </c>
      <c r="N75" s="156">
        <v>0</v>
      </c>
      <c r="O75" s="156">
        <f>ROUND(E75*N75,2)</f>
        <v>0</v>
      </c>
      <c r="P75" s="156">
        <v>0</v>
      </c>
      <c r="Q75" s="156">
        <f>ROUND(E75*P75,2)</f>
        <v>0</v>
      </c>
      <c r="R75" s="157"/>
      <c r="S75" s="157" t="s">
        <v>183</v>
      </c>
      <c r="T75" s="157" t="s">
        <v>251</v>
      </c>
      <c r="U75" s="157">
        <v>0.115</v>
      </c>
      <c r="V75" s="157">
        <f>ROUND(E75*U75,2)</f>
        <v>7.45</v>
      </c>
      <c r="W75" s="157"/>
      <c r="X75" s="157" t="s">
        <v>234</v>
      </c>
      <c r="Y75" s="157" t="s">
        <v>171</v>
      </c>
      <c r="Z75" s="147"/>
      <c r="AA75" s="147"/>
      <c r="AB75" s="147"/>
      <c r="AC75" s="147"/>
      <c r="AD75" s="147"/>
      <c r="AE75" s="147"/>
      <c r="AF75" s="147"/>
      <c r="AG75" s="147" t="s">
        <v>235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2" x14ac:dyDescent="0.2">
      <c r="A76" s="154"/>
      <c r="B76" s="155"/>
      <c r="C76" s="253" t="s">
        <v>323</v>
      </c>
      <c r="D76" s="254"/>
      <c r="E76" s="254"/>
      <c r="F76" s="254"/>
      <c r="G76" s="254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174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 x14ac:dyDescent="0.2">
      <c r="A77" s="154"/>
      <c r="B77" s="155"/>
      <c r="C77" s="185" t="s">
        <v>314</v>
      </c>
      <c r="D77" s="183"/>
      <c r="E77" s="184">
        <v>14.1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239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2.5" outlineLevel="3" x14ac:dyDescent="0.2">
      <c r="A78" s="154"/>
      <c r="B78" s="155"/>
      <c r="C78" s="185" t="s">
        <v>315</v>
      </c>
      <c r="D78" s="183"/>
      <c r="E78" s="184">
        <v>50.7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239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1">
        <v>14</v>
      </c>
      <c r="B79" s="172" t="s">
        <v>324</v>
      </c>
      <c r="C79" s="179" t="s">
        <v>325</v>
      </c>
      <c r="D79" s="173" t="s">
        <v>326</v>
      </c>
      <c r="E79" s="174">
        <v>172.7</v>
      </c>
      <c r="F79" s="175"/>
      <c r="G79" s="176">
        <f>ROUND(E79*F79,2)</f>
        <v>0</v>
      </c>
      <c r="H79" s="158"/>
      <c r="I79" s="157">
        <f>ROUND(E79*H79,2)</f>
        <v>0</v>
      </c>
      <c r="J79" s="158"/>
      <c r="K79" s="157">
        <f>ROUND(E79*J79,2)</f>
        <v>0</v>
      </c>
      <c r="L79" s="157">
        <v>21</v>
      </c>
      <c r="M79" s="157">
        <f>G79*(1+L79/100)</f>
        <v>0</v>
      </c>
      <c r="N79" s="156">
        <v>0</v>
      </c>
      <c r="O79" s="156">
        <f>ROUND(E79*N79,2)</f>
        <v>0</v>
      </c>
      <c r="P79" s="156">
        <v>0</v>
      </c>
      <c r="Q79" s="156">
        <f>ROUND(E79*P79,2)</f>
        <v>0</v>
      </c>
      <c r="R79" s="157"/>
      <c r="S79" s="157" t="s">
        <v>183</v>
      </c>
      <c r="T79" s="157" t="s">
        <v>251</v>
      </c>
      <c r="U79" s="157">
        <v>0.02</v>
      </c>
      <c r="V79" s="157">
        <f>ROUND(E79*U79,2)</f>
        <v>3.45</v>
      </c>
      <c r="W79" s="157"/>
      <c r="X79" s="157" t="s">
        <v>234</v>
      </c>
      <c r="Y79" s="157" t="s">
        <v>171</v>
      </c>
      <c r="Z79" s="147"/>
      <c r="AA79" s="147"/>
      <c r="AB79" s="147"/>
      <c r="AC79" s="147"/>
      <c r="AD79" s="147"/>
      <c r="AE79" s="147"/>
      <c r="AF79" s="147"/>
      <c r="AG79" s="147" t="s">
        <v>235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22.5" outlineLevel="2" x14ac:dyDescent="0.2">
      <c r="A80" s="154"/>
      <c r="B80" s="155"/>
      <c r="C80" s="253" t="s">
        <v>327</v>
      </c>
      <c r="D80" s="254"/>
      <c r="E80" s="254"/>
      <c r="F80" s="254"/>
      <c r="G80" s="254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174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77" t="str">
        <f>C80</f>
        <v>- pročištění stávajících příkop v blízkosti probíhajících prací (např. výkopy pro kabel VO podél silncie III/37019 vpravo) a jejich případná reprofilace dle potřeb s navázáním na propustky pod sjezdy</v>
      </c>
      <c r="BB80" s="147"/>
      <c r="BC80" s="147"/>
      <c r="BD80" s="147"/>
      <c r="BE80" s="147"/>
      <c r="BF80" s="147"/>
      <c r="BG80" s="147"/>
      <c r="BH80" s="147"/>
    </row>
    <row r="81" spans="1:60" ht="22.5" outlineLevel="2" x14ac:dyDescent="0.2">
      <c r="A81" s="154"/>
      <c r="B81" s="155"/>
      <c r="C81" s="185" t="s">
        <v>328</v>
      </c>
      <c r="D81" s="183"/>
      <c r="E81" s="184">
        <v>172.7</v>
      </c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239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71">
        <v>15</v>
      </c>
      <c r="B82" s="172" t="s">
        <v>329</v>
      </c>
      <c r="C82" s="179" t="s">
        <v>330</v>
      </c>
      <c r="D82" s="173" t="s">
        <v>250</v>
      </c>
      <c r="E82" s="174">
        <v>45.3</v>
      </c>
      <c r="F82" s="175"/>
      <c r="G82" s="176">
        <f>ROUND(E82*F82,2)</f>
        <v>0</v>
      </c>
      <c r="H82" s="158"/>
      <c r="I82" s="157">
        <f>ROUND(E82*H82,2)</f>
        <v>0</v>
      </c>
      <c r="J82" s="158"/>
      <c r="K82" s="157">
        <f>ROUND(E82*J82,2)</f>
        <v>0</v>
      </c>
      <c r="L82" s="157">
        <v>21</v>
      </c>
      <c r="M82" s="157">
        <f>G82*(1+L82/100)</f>
        <v>0</v>
      </c>
      <c r="N82" s="156">
        <v>0</v>
      </c>
      <c r="O82" s="156">
        <f>ROUND(E82*N82,2)</f>
        <v>0</v>
      </c>
      <c r="P82" s="156">
        <v>0.48</v>
      </c>
      <c r="Q82" s="156">
        <f>ROUND(E82*P82,2)</f>
        <v>21.74</v>
      </c>
      <c r="R82" s="157"/>
      <c r="S82" s="157" t="s">
        <v>183</v>
      </c>
      <c r="T82" s="157" t="s">
        <v>251</v>
      </c>
      <c r="U82" s="157">
        <v>0.30599999999999999</v>
      </c>
      <c r="V82" s="157">
        <f>ROUND(E82*U82,2)</f>
        <v>13.86</v>
      </c>
      <c r="W82" s="157"/>
      <c r="X82" s="157" t="s">
        <v>234</v>
      </c>
      <c r="Y82" s="157" t="s">
        <v>171</v>
      </c>
      <c r="Z82" s="147"/>
      <c r="AA82" s="147"/>
      <c r="AB82" s="147"/>
      <c r="AC82" s="147"/>
      <c r="AD82" s="147"/>
      <c r="AE82" s="147"/>
      <c r="AF82" s="147"/>
      <c r="AG82" s="147" t="s">
        <v>235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2" x14ac:dyDescent="0.2">
      <c r="A83" s="154"/>
      <c r="B83" s="155"/>
      <c r="C83" s="253" t="s">
        <v>331</v>
      </c>
      <c r="D83" s="254"/>
      <c r="E83" s="254"/>
      <c r="F83" s="254"/>
      <c r="G83" s="254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174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3" x14ac:dyDescent="0.2">
      <c r="A84" s="154"/>
      <c r="B84" s="155"/>
      <c r="C84" s="251" t="s">
        <v>332</v>
      </c>
      <c r="D84" s="252"/>
      <c r="E84" s="252"/>
      <c r="F84" s="252"/>
      <c r="G84" s="252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174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2" x14ac:dyDescent="0.2">
      <c r="A85" s="154"/>
      <c r="B85" s="155"/>
      <c r="C85" s="185" t="s">
        <v>333</v>
      </c>
      <c r="D85" s="183"/>
      <c r="E85" s="184">
        <v>45.3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239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1">
        <v>16</v>
      </c>
      <c r="B86" s="172" t="s">
        <v>334</v>
      </c>
      <c r="C86" s="179" t="s">
        <v>335</v>
      </c>
      <c r="D86" s="173" t="s">
        <v>250</v>
      </c>
      <c r="E86" s="174">
        <v>45.3</v>
      </c>
      <c r="F86" s="175"/>
      <c r="G86" s="176">
        <f>ROUND(E86*F86,2)</f>
        <v>0</v>
      </c>
      <c r="H86" s="158"/>
      <c r="I86" s="157">
        <f>ROUND(E86*H86,2)</f>
        <v>0</v>
      </c>
      <c r="J86" s="158"/>
      <c r="K86" s="157">
        <f>ROUND(E86*J86,2)</f>
        <v>0</v>
      </c>
      <c r="L86" s="157">
        <v>21</v>
      </c>
      <c r="M86" s="157">
        <f>G86*(1+L86/100)</f>
        <v>0</v>
      </c>
      <c r="N86" s="156">
        <v>0</v>
      </c>
      <c r="O86" s="156">
        <f>ROUND(E86*N86,2)</f>
        <v>0</v>
      </c>
      <c r="P86" s="156">
        <v>0</v>
      </c>
      <c r="Q86" s="156">
        <f>ROUND(E86*P86,2)</f>
        <v>0</v>
      </c>
      <c r="R86" s="157"/>
      <c r="S86" s="157" t="s">
        <v>183</v>
      </c>
      <c r="T86" s="157" t="s">
        <v>251</v>
      </c>
      <c r="U86" s="157">
        <v>0.1</v>
      </c>
      <c r="V86" s="157">
        <f>ROUND(E86*U86,2)</f>
        <v>4.53</v>
      </c>
      <c r="W86" s="157"/>
      <c r="X86" s="157" t="s">
        <v>234</v>
      </c>
      <c r="Y86" s="157" t="s">
        <v>171</v>
      </c>
      <c r="Z86" s="147"/>
      <c r="AA86" s="147"/>
      <c r="AB86" s="147"/>
      <c r="AC86" s="147"/>
      <c r="AD86" s="147"/>
      <c r="AE86" s="147"/>
      <c r="AF86" s="147"/>
      <c r="AG86" s="147" t="s">
        <v>235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 x14ac:dyDescent="0.2">
      <c r="A87" s="154"/>
      <c r="B87" s="155"/>
      <c r="C87" s="253" t="s">
        <v>336</v>
      </c>
      <c r="D87" s="254"/>
      <c r="E87" s="254"/>
      <c r="F87" s="254"/>
      <c r="G87" s="254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174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">
      <c r="A88" s="154"/>
      <c r="B88" s="155"/>
      <c r="C88" s="185" t="s">
        <v>333</v>
      </c>
      <c r="D88" s="183"/>
      <c r="E88" s="184">
        <v>45.3</v>
      </c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239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1">
        <v>17</v>
      </c>
      <c r="B89" s="172" t="s">
        <v>337</v>
      </c>
      <c r="C89" s="179" t="s">
        <v>338</v>
      </c>
      <c r="D89" s="173" t="s">
        <v>250</v>
      </c>
      <c r="E89" s="174">
        <v>30</v>
      </c>
      <c r="F89" s="175"/>
      <c r="G89" s="176">
        <f>ROUND(E89*F89,2)</f>
        <v>0</v>
      </c>
      <c r="H89" s="158"/>
      <c r="I89" s="157">
        <f>ROUND(E89*H89,2)</f>
        <v>0</v>
      </c>
      <c r="J89" s="158"/>
      <c r="K89" s="157">
        <f>ROUND(E89*J89,2)</f>
        <v>0</v>
      </c>
      <c r="L89" s="157">
        <v>21</v>
      </c>
      <c r="M89" s="157">
        <f>G89*(1+L89/100)</f>
        <v>0</v>
      </c>
      <c r="N89" s="156">
        <v>0</v>
      </c>
      <c r="O89" s="156">
        <f>ROUND(E89*N89,2)</f>
        <v>0</v>
      </c>
      <c r="P89" s="156">
        <v>0.36</v>
      </c>
      <c r="Q89" s="156">
        <f>ROUND(E89*P89,2)</f>
        <v>10.8</v>
      </c>
      <c r="R89" s="157"/>
      <c r="S89" s="157" t="s">
        <v>183</v>
      </c>
      <c r="T89" s="157" t="s">
        <v>251</v>
      </c>
      <c r="U89" s="157">
        <v>1.2270000000000001</v>
      </c>
      <c r="V89" s="157">
        <f>ROUND(E89*U89,2)</f>
        <v>36.81</v>
      </c>
      <c r="W89" s="157"/>
      <c r="X89" s="157" t="s">
        <v>234</v>
      </c>
      <c r="Y89" s="157" t="s">
        <v>171</v>
      </c>
      <c r="Z89" s="147"/>
      <c r="AA89" s="147"/>
      <c r="AB89" s="147"/>
      <c r="AC89" s="147"/>
      <c r="AD89" s="147"/>
      <c r="AE89" s="147"/>
      <c r="AF89" s="147"/>
      <c r="AG89" s="147" t="s">
        <v>235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 x14ac:dyDescent="0.2">
      <c r="A90" s="154"/>
      <c r="B90" s="155"/>
      <c r="C90" s="253" t="s">
        <v>339</v>
      </c>
      <c r="D90" s="254"/>
      <c r="E90" s="254"/>
      <c r="F90" s="254"/>
      <c r="G90" s="254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174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 x14ac:dyDescent="0.2">
      <c r="A91" s="154"/>
      <c r="B91" s="155"/>
      <c r="C91" s="185" t="s">
        <v>340</v>
      </c>
      <c r="D91" s="183"/>
      <c r="E91" s="184">
        <v>30</v>
      </c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239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71">
        <v>18</v>
      </c>
      <c r="B92" s="172" t="s">
        <v>297</v>
      </c>
      <c r="C92" s="179" t="s">
        <v>298</v>
      </c>
      <c r="D92" s="173" t="s">
        <v>250</v>
      </c>
      <c r="E92" s="174">
        <v>263.3</v>
      </c>
      <c r="F92" s="175"/>
      <c r="G92" s="176">
        <f>ROUND(E92*F92,2)</f>
        <v>0</v>
      </c>
      <c r="H92" s="158"/>
      <c r="I92" s="157">
        <f>ROUND(E92*H92,2)</f>
        <v>0</v>
      </c>
      <c r="J92" s="158"/>
      <c r="K92" s="157">
        <f>ROUND(E92*J92,2)</f>
        <v>0</v>
      </c>
      <c r="L92" s="157">
        <v>21</v>
      </c>
      <c r="M92" s="157">
        <f>G92*(1+L92/100)</f>
        <v>0</v>
      </c>
      <c r="N92" s="156">
        <v>0</v>
      </c>
      <c r="O92" s="156">
        <f>ROUND(E92*N92,2)</f>
        <v>0</v>
      </c>
      <c r="P92" s="156">
        <v>0.44</v>
      </c>
      <c r="Q92" s="156">
        <f>ROUND(E92*P92,2)</f>
        <v>115.85</v>
      </c>
      <c r="R92" s="157"/>
      <c r="S92" s="157" t="s">
        <v>183</v>
      </c>
      <c r="T92" s="157" t="s">
        <v>251</v>
      </c>
      <c r="U92" s="157">
        <v>7.0000000000000007E-2</v>
      </c>
      <c r="V92" s="157">
        <f>ROUND(E92*U92,2)</f>
        <v>18.43</v>
      </c>
      <c r="W92" s="157"/>
      <c r="X92" s="157" t="s">
        <v>234</v>
      </c>
      <c r="Y92" s="157" t="s">
        <v>171</v>
      </c>
      <c r="Z92" s="147"/>
      <c r="AA92" s="147"/>
      <c r="AB92" s="147"/>
      <c r="AC92" s="147"/>
      <c r="AD92" s="147"/>
      <c r="AE92" s="147"/>
      <c r="AF92" s="147"/>
      <c r="AG92" s="147" t="s">
        <v>235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2" x14ac:dyDescent="0.2">
      <c r="A93" s="154"/>
      <c r="B93" s="155"/>
      <c r="C93" s="253" t="s">
        <v>341</v>
      </c>
      <c r="D93" s="254"/>
      <c r="E93" s="254"/>
      <c r="F93" s="254"/>
      <c r="G93" s="254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174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2" x14ac:dyDescent="0.2">
      <c r="A94" s="154"/>
      <c r="B94" s="155"/>
      <c r="C94" s="185" t="s">
        <v>284</v>
      </c>
      <c r="D94" s="183"/>
      <c r="E94" s="184">
        <v>7.9</v>
      </c>
      <c r="F94" s="157"/>
      <c r="G94" s="157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239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ht="22.5" outlineLevel="3" x14ac:dyDescent="0.2">
      <c r="A95" s="154"/>
      <c r="B95" s="155"/>
      <c r="C95" s="185" t="s">
        <v>285</v>
      </c>
      <c r="D95" s="183"/>
      <c r="E95" s="184">
        <v>67.099999999999994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239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3" x14ac:dyDescent="0.2">
      <c r="A96" s="154"/>
      <c r="B96" s="155"/>
      <c r="C96" s="185" t="s">
        <v>342</v>
      </c>
      <c r="D96" s="183"/>
      <c r="E96" s="184">
        <v>74.7</v>
      </c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239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3" x14ac:dyDescent="0.2">
      <c r="A97" s="154"/>
      <c r="B97" s="155"/>
      <c r="C97" s="185" t="s">
        <v>343</v>
      </c>
      <c r="D97" s="183"/>
      <c r="E97" s="184">
        <v>18.8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239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3" x14ac:dyDescent="0.2">
      <c r="A98" s="154"/>
      <c r="B98" s="155"/>
      <c r="C98" s="185" t="s">
        <v>344</v>
      </c>
      <c r="D98" s="183"/>
      <c r="E98" s="184">
        <v>64.8</v>
      </c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239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3" x14ac:dyDescent="0.2">
      <c r="A99" s="154"/>
      <c r="B99" s="155"/>
      <c r="C99" s="185" t="s">
        <v>345</v>
      </c>
      <c r="D99" s="183"/>
      <c r="E99" s="184">
        <v>30</v>
      </c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239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1">
        <v>19</v>
      </c>
      <c r="B100" s="172" t="s">
        <v>346</v>
      </c>
      <c r="C100" s="179" t="s">
        <v>347</v>
      </c>
      <c r="D100" s="173" t="s">
        <v>250</v>
      </c>
      <c r="E100" s="174">
        <v>5.375</v>
      </c>
      <c r="F100" s="175"/>
      <c r="G100" s="176">
        <f>ROUND(E100*F100,2)</f>
        <v>0</v>
      </c>
      <c r="H100" s="158"/>
      <c r="I100" s="157">
        <f>ROUND(E100*H100,2)</f>
        <v>0</v>
      </c>
      <c r="J100" s="158"/>
      <c r="K100" s="157">
        <f>ROUND(E100*J100,2)</f>
        <v>0</v>
      </c>
      <c r="L100" s="157">
        <v>21</v>
      </c>
      <c r="M100" s="157">
        <f>G100*(1+L100/100)</f>
        <v>0</v>
      </c>
      <c r="N100" s="156">
        <v>0</v>
      </c>
      <c r="O100" s="156">
        <f>ROUND(E100*N100,2)</f>
        <v>0</v>
      </c>
      <c r="P100" s="156">
        <v>0</v>
      </c>
      <c r="Q100" s="156">
        <f>ROUND(E100*P100,2)</f>
        <v>0</v>
      </c>
      <c r="R100" s="157"/>
      <c r="S100" s="157" t="s">
        <v>183</v>
      </c>
      <c r="T100" s="157" t="s">
        <v>251</v>
      </c>
      <c r="U100" s="157">
        <v>0.37</v>
      </c>
      <c r="V100" s="157">
        <f>ROUND(E100*U100,2)</f>
        <v>1.99</v>
      </c>
      <c r="W100" s="157"/>
      <c r="X100" s="157" t="s">
        <v>234</v>
      </c>
      <c r="Y100" s="157" t="s">
        <v>171</v>
      </c>
      <c r="Z100" s="147"/>
      <c r="AA100" s="147"/>
      <c r="AB100" s="147"/>
      <c r="AC100" s="147"/>
      <c r="AD100" s="147"/>
      <c r="AE100" s="147"/>
      <c r="AF100" s="147"/>
      <c r="AG100" s="147" t="s">
        <v>235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2" x14ac:dyDescent="0.2">
      <c r="A101" s="154"/>
      <c r="B101" s="155"/>
      <c r="C101" s="253" t="s">
        <v>348</v>
      </c>
      <c r="D101" s="254"/>
      <c r="E101" s="254"/>
      <c r="F101" s="254"/>
      <c r="G101" s="254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174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3" x14ac:dyDescent="0.2">
      <c r="A102" s="154"/>
      <c r="B102" s="155"/>
      <c r="C102" s="251" t="s">
        <v>349</v>
      </c>
      <c r="D102" s="252"/>
      <c r="E102" s="252"/>
      <c r="F102" s="252"/>
      <c r="G102" s="252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174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2" x14ac:dyDescent="0.2">
      <c r="A103" s="154"/>
      <c r="B103" s="155"/>
      <c r="C103" s="185" t="s">
        <v>350</v>
      </c>
      <c r="D103" s="183"/>
      <c r="E103" s="184">
        <v>2.5625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239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3" x14ac:dyDescent="0.2">
      <c r="A104" s="154"/>
      <c r="B104" s="155"/>
      <c r="C104" s="185" t="s">
        <v>351</v>
      </c>
      <c r="D104" s="183"/>
      <c r="E104" s="184">
        <v>2.8125</v>
      </c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239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71">
        <v>20</v>
      </c>
      <c r="B105" s="172" t="s">
        <v>352</v>
      </c>
      <c r="C105" s="179" t="s">
        <v>353</v>
      </c>
      <c r="D105" s="173" t="s">
        <v>250</v>
      </c>
      <c r="E105" s="174">
        <v>4.3</v>
      </c>
      <c r="F105" s="175"/>
      <c r="G105" s="176">
        <f>ROUND(E105*F105,2)</f>
        <v>0</v>
      </c>
      <c r="H105" s="158"/>
      <c r="I105" s="157">
        <f>ROUND(E105*H105,2)</f>
        <v>0</v>
      </c>
      <c r="J105" s="158"/>
      <c r="K105" s="157">
        <f>ROUND(E105*J105,2)</f>
        <v>0</v>
      </c>
      <c r="L105" s="157">
        <v>21</v>
      </c>
      <c r="M105" s="157">
        <f>G105*(1+L105/100)</f>
        <v>0</v>
      </c>
      <c r="N105" s="156">
        <v>0</v>
      </c>
      <c r="O105" s="156">
        <f>ROUND(E105*N105,2)</f>
        <v>0</v>
      </c>
      <c r="P105" s="156">
        <v>0</v>
      </c>
      <c r="Q105" s="156">
        <f>ROUND(E105*P105,2)</f>
        <v>0</v>
      </c>
      <c r="R105" s="157"/>
      <c r="S105" s="157" t="s">
        <v>183</v>
      </c>
      <c r="T105" s="157" t="s">
        <v>251</v>
      </c>
      <c r="U105" s="157">
        <v>0.25</v>
      </c>
      <c r="V105" s="157">
        <f>ROUND(E105*U105,2)</f>
        <v>1.08</v>
      </c>
      <c r="W105" s="157"/>
      <c r="X105" s="157" t="s">
        <v>234</v>
      </c>
      <c r="Y105" s="157" t="s">
        <v>171</v>
      </c>
      <c r="Z105" s="147"/>
      <c r="AA105" s="147"/>
      <c r="AB105" s="147"/>
      <c r="AC105" s="147"/>
      <c r="AD105" s="147"/>
      <c r="AE105" s="147"/>
      <c r="AF105" s="147"/>
      <c r="AG105" s="147" t="s">
        <v>235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2" x14ac:dyDescent="0.2">
      <c r="A106" s="154"/>
      <c r="B106" s="155"/>
      <c r="C106" s="253" t="s">
        <v>354</v>
      </c>
      <c r="D106" s="254"/>
      <c r="E106" s="254"/>
      <c r="F106" s="254"/>
      <c r="G106" s="254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174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2" x14ac:dyDescent="0.2">
      <c r="A107" s="154"/>
      <c r="B107" s="155"/>
      <c r="C107" s="185" t="s">
        <v>355</v>
      </c>
      <c r="D107" s="183"/>
      <c r="E107" s="184">
        <v>4.3</v>
      </c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239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71">
        <v>21</v>
      </c>
      <c r="B108" s="172" t="s">
        <v>356</v>
      </c>
      <c r="C108" s="179" t="s">
        <v>357</v>
      </c>
      <c r="D108" s="173" t="s">
        <v>326</v>
      </c>
      <c r="E108" s="174">
        <v>132.1</v>
      </c>
      <c r="F108" s="175"/>
      <c r="G108" s="176">
        <f>ROUND(E108*F108,2)</f>
        <v>0</v>
      </c>
      <c r="H108" s="158"/>
      <c r="I108" s="157">
        <f>ROUND(E108*H108,2)</f>
        <v>0</v>
      </c>
      <c r="J108" s="158"/>
      <c r="K108" s="157">
        <f>ROUND(E108*J108,2)</f>
        <v>0</v>
      </c>
      <c r="L108" s="157">
        <v>21</v>
      </c>
      <c r="M108" s="157">
        <f>G108*(1+L108/100)</f>
        <v>0</v>
      </c>
      <c r="N108" s="156">
        <v>0</v>
      </c>
      <c r="O108" s="156">
        <f>ROUND(E108*N108,2)</f>
        <v>0</v>
      </c>
      <c r="P108" s="156">
        <v>0.27</v>
      </c>
      <c r="Q108" s="156">
        <f>ROUND(E108*P108,2)</f>
        <v>35.67</v>
      </c>
      <c r="R108" s="157"/>
      <c r="S108" s="157" t="s">
        <v>183</v>
      </c>
      <c r="T108" s="157" t="s">
        <v>251</v>
      </c>
      <c r="U108" s="157">
        <v>0.12</v>
      </c>
      <c r="V108" s="157">
        <f>ROUND(E108*U108,2)</f>
        <v>15.85</v>
      </c>
      <c r="W108" s="157"/>
      <c r="X108" s="157" t="s">
        <v>234</v>
      </c>
      <c r="Y108" s="157" t="s">
        <v>171</v>
      </c>
      <c r="Z108" s="147"/>
      <c r="AA108" s="147"/>
      <c r="AB108" s="147"/>
      <c r="AC108" s="147"/>
      <c r="AD108" s="147"/>
      <c r="AE108" s="147"/>
      <c r="AF108" s="147"/>
      <c r="AG108" s="147" t="s">
        <v>235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2" x14ac:dyDescent="0.2">
      <c r="A109" s="154"/>
      <c r="B109" s="155"/>
      <c r="C109" s="253" t="s">
        <v>358</v>
      </c>
      <c r="D109" s="254"/>
      <c r="E109" s="254"/>
      <c r="F109" s="254"/>
      <c r="G109" s="254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174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33.75" outlineLevel="2" x14ac:dyDescent="0.2">
      <c r="A110" s="154"/>
      <c r="B110" s="155"/>
      <c r="C110" s="185" t="s">
        <v>359</v>
      </c>
      <c r="D110" s="183"/>
      <c r="E110" s="184">
        <v>132.1</v>
      </c>
      <c r="F110" s="157"/>
      <c r="G110" s="1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239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71">
        <v>22</v>
      </c>
      <c r="B111" s="172" t="s">
        <v>360</v>
      </c>
      <c r="C111" s="179" t="s">
        <v>361</v>
      </c>
      <c r="D111" s="173" t="s">
        <v>326</v>
      </c>
      <c r="E111" s="174">
        <v>59.5</v>
      </c>
      <c r="F111" s="175"/>
      <c r="G111" s="176">
        <f>ROUND(E111*F111,2)</f>
        <v>0</v>
      </c>
      <c r="H111" s="158"/>
      <c r="I111" s="157">
        <f>ROUND(E111*H111,2)</f>
        <v>0</v>
      </c>
      <c r="J111" s="158"/>
      <c r="K111" s="157">
        <f>ROUND(E111*J111,2)</f>
        <v>0</v>
      </c>
      <c r="L111" s="157">
        <v>21</v>
      </c>
      <c r="M111" s="157">
        <f>G111*(1+L111/100)</f>
        <v>0</v>
      </c>
      <c r="N111" s="156">
        <v>0</v>
      </c>
      <c r="O111" s="156">
        <f>ROUND(E111*N111,2)</f>
        <v>0</v>
      </c>
      <c r="P111" s="156">
        <v>0.22</v>
      </c>
      <c r="Q111" s="156">
        <f>ROUND(E111*P111,2)</f>
        <v>13.09</v>
      </c>
      <c r="R111" s="157"/>
      <c r="S111" s="157" t="s">
        <v>183</v>
      </c>
      <c r="T111" s="157" t="s">
        <v>251</v>
      </c>
      <c r="U111" s="157">
        <v>0.14000000000000001</v>
      </c>
      <c r="V111" s="157">
        <f>ROUND(E111*U111,2)</f>
        <v>8.33</v>
      </c>
      <c r="W111" s="157"/>
      <c r="X111" s="157" t="s">
        <v>234</v>
      </c>
      <c r="Y111" s="157" t="s">
        <v>171</v>
      </c>
      <c r="Z111" s="147"/>
      <c r="AA111" s="147"/>
      <c r="AB111" s="147"/>
      <c r="AC111" s="147"/>
      <c r="AD111" s="147"/>
      <c r="AE111" s="147"/>
      <c r="AF111" s="147"/>
      <c r="AG111" s="147" t="s">
        <v>235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2" x14ac:dyDescent="0.2">
      <c r="A112" s="154"/>
      <c r="B112" s="155"/>
      <c r="C112" s="253" t="s">
        <v>362</v>
      </c>
      <c r="D112" s="254"/>
      <c r="E112" s="254"/>
      <c r="F112" s="254"/>
      <c r="G112" s="254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174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22.5" outlineLevel="2" x14ac:dyDescent="0.2">
      <c r="A113" s="154"/>
      <c r="B113" s="155"/>
      <c r="C113" s="185" t="s">
        <v>363</v>
      </c>
      <c r="D113" s="183"/>
      <c r="E113" s="184">
        <v>59.5</v>
      </c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239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71">
        <v>23</v>
      </c>
      <c r="B114" s="172" t="s">
        <v>364</v>
      </c>
      <c r="C114" s="179" t="s">
        <v>365</v>
      </c>
      <c r="D114" s="173" t="s">
        <v>326</v>
      </c>
      <c r="E114" s="174">
        <v>30.5</v>
      </c>
      <c r="F114" s="175"/>
      <c r="G114" s="176">
        <f>ROUND(E114*F114,2)</f>
        <v>0</v>
      </c>
      <c r="H114" s="158"/>
      <c r="I114" s="157">
        <f>ROUND(E114*H114,2)</f>
        <v>0</v>
      </c>
      <c r="J114" s="158"/>
      <c r="K114" s="157">
        <f>ROUND(E114*J114,2)</f>
        <v>0</v>
      </c>
      <c r="L114" s="157">
        <v>21</v>
      </c>
      <c r="M114" s="157">
        <f>G114*(1+L114/100)</f>
        <v>0</v>
      </c>
      <c r="N114" s="156">
        <v>0</v>
      </c>
      <c r="O114" s="156">
        <f>ROUND(E114*N114,2)</f>
        <v>0</v>
      </c>
      <c r="P114" s="156">
        <v>0</v>
      </c>
      <c r="Q114" s="156">
        <f>ROUND(E114*P114,2)</f>
        <v>0</v>
      </c>
      <c r="R114" s="157"/>
      <c r="S114" s="157" t="s">
        <v>183</v>
      </c>
      <c r="T114" s="157" t="s">
        <v>251</v>
      </c>
      <c r="U114" s="157">
        <v>0.20699999999999999</v>
      </c>
      <c r="V114" s="157">
        <f>ROUND(E114*U114,2)</f>
        <v>6.31</v>
      </c>
      <c r="W114" s="157"/>
      <c r="X114" s="157" t="s">
        <v>234</v>
      </c>
      <c r="Y114" s="157" t="s">
        <v>171</v>
      </c>
      <c r="Z114" s="147"/>
      <c r="AA114" s="147"/>
      <c r="AB114" s="147"/>
      <c r="AC114" s="147"/>
      <c r="AD114" s="147"/>
      <c r="AE114" s="147"/>
      <c r="AF114" s="147"/>
      <c r="AG114" s="147" t="s">
        <v>235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2" x14ac:dyDescent="0.2">
      <c r="A115" s="154"/>
      <c r="B115" s="155"/>
      <c r="C115" s="253" t="s">
        <v>366</v>
      </c>
      <c r="D115" s="254"/>
      <c r="E115" s="254"/>
      <c r="F115" s="254"/>
      <c r="G115" s="254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174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2" x14ac:dyDescent="0.2">
      <c r="A116" s="154"/>
      <c r="B116" s="155"/>
      <c r="C116" s="185" t="s">
        <v>367</v>
      </c>
      <c r="D116" s="183"/>
      <c r="E116" s="184">
        <v>30.5</v>
      </c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239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71">
        <v>24</v>
      </c>
      <c r="B117" s="172" t="s">
        <v>368</v>
      </c>
      <c r="C117" s="179" t="s">
        <v>369</v>
      </c>
      <c r="D117" s="173" t="s">
        <v>370</v>
      </c>
      <c r="E117" s="174">
        <v>108.495</v>
      </c>
      <c r="F117" s="175"/>
      <c r="G117" s="176">
        <f>ROUND(E117*F117,2)</f>
        <v>0</v>
      </c>
      <c r="H117" s="158"/>
      <c r="I117" s="157">
        <f>ROUND(E117*H117,2)</f>
        <v>0</v>
      </c>
      <c r="J117" s="158"/>
      <c r="K117" s="157">
        <f>ROUND(E117*J117,2)</f>
        <v>0</v>
      </c>
      <c r="L117" s="157">
        <v>21</v>
      </c>
      <c r="M117" s="157">
        <f>G117*(1+L117/100)</f>
        <v>0</v>
      </c>
      <c r="N117" s="156">
        <v>0</v>
      </c>
      <c r="O117" s="156">
        <f>ROUND(E117*N117,2)</f>
        <v>0</v>
      </c>
      <c r="P117" s="156">
        <v>0</v>
      </c>
      <c r="Q117" s="156">
        <f>ROUND(E117*P117,2)</f>
        <v>0</v>
      </c>
      <c r="R117" s="157"/>
      <c r="S117" s="157" t="s">
        <v>183</v>
      </c>
      <c r="T117" s="157" t="s">
        <v>251</v>
      </c>
      <c r="U117" s="157">
        <v>0.22</v>
      </c>
      <c r="V117" s="157">
        <f>ROUND(E117*U117,2)</f>
        <v>23.87</v>
      </c>
      <c r="W117" s="157"/>
      <c r="X117" s="157" t="s">
        <v>234</v>
      </c>
      <c r="Y117" s="157" t="s">
        <v>171</v>
      </c>
      <c r="Z117" s="147"/>
      <c r="AA117" s="147"/>
      <c r="AB117" s="147"/>
      <c r="AC117" s="147"/>
      <c r="AD117" s="147"/>
      <c r="AE117" s="147"/>
      <c r="AF117" s="147"/>
      <c r="AG117" s="147" t="s">
        <v>235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2" x14ac:dyDescent="0.2">
      <c r="A118" s="154"/>
      <c r="B118" s="155"/>
      <c r="C118" s="253" t="s">
        <v>371</v>
      </c>
      <c r="D118" s="254"/>
      <c r="E118" s="254"/>
      <c r="F118" s="254"/>
      <c r="G118" s="254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174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3" x14ac:dyDescent="0.2">
      <c r="A119" s="154"/>
      <c r="B119" s="155"/>
      <c r="C119" s="251" t="s">
        <v>372</v>
      </c>
      <c r="D119" s="252"/>
      <c r="E119" s="252"/>
      <c r="F119" s="252"/>
      <c r="G119" s="252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174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ht="45" outlineLevel="2" x14ac:dyDescent="0.2">
      <c r="A120" s="154"/>
      <c r="B120" s="155"/>
      <c r="C120" s="185" t="s">
        <v>373</v>
      </c>
      <c r="D120" s="183"/>
      <c r="E120" s="184">
        <v>57.8</v>
      </c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239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ht="45" outlineLevel="3" x14ac:dyDescent="0.2">
      <c r="A121" s="154"/>
      <c r="B121" s="155"/>
      <c r="C121" s="185" t="s">
        <v>374</v>
      </c>
      <c r="D121" s="183"/>
      <c r="E121" s="184">
        <v>24.8</v>
      </c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239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ht="22.5" outlineLevel="3" x14ac:dyDescent="0.2">
      <c r="A122" s="154"/>
      <c r="B122" s="155"/>
      <c r="C122" s="185" t="s">
        <v>375</v>
      </c>
      <c r="D122" s="183"/>
      <c r="E122" s="184">
        <v>25.4</v>
      </c>
      <c r="F122" s="157"/>
      <c r="G122" s="1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7"/>
      <c r="AA122" s="147"/>
      <c r="AB122" s="147"/>
      <c r="AC122" s="147"/>
      <c r="AD122" s="147"/>
      <c r="AE122" s="147"/>
      <c r="AF122" s="147"/>
      <c r="AG122" s="147" t="s">
        <v>239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3" x14ac:dyDescent="0.2">
      <c r="A123" s="154"/>
      <c r="B123" s="155"/>
      <c r="C123" s="185" t="s">
        <v>376</v>
      </c>
      <c r="D123" s="183"/>
      <c r="E123" s="184">
        <v>0.495</v>
      </c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239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71">
        <v>25</v>
      </c>
      <c r="B124" s="172" t="s">
        <v>377</v>
      </c>
      <c r="C124" s="179" t="s">
        <v>378</v>
      </c>
      <c r="D124" s="173" t="s">
        <v>370</v>
      </c>
      <c r="E124" s="174">
        <v>108.495</v>
      </c>
      <c r="F124" s="175"/>
      <c r="G124" s="176">
        <f>ROUND(E124*F124,2)</f>
        <v>0</v>
      </c>
      <c r="H124" s="158"/>
      <c r="I124" s="157">
        <f>ROUND(E124*H124,2)</f>
        <v>0</v>
      </c>
      <c r="J124" s="158"/>
      <c r="K124" s="157">
        <f>ROUND(E124*J124,2)</f>
        <v>0</v>
      </c>
      <c r="L124" s="157">
        <v>21</v>
      </c>
      <c r="M124" s="157">
        <f>G124*(1+L124/100)</f>
        <v>0</v>
      </c>
      <c r="N124" s="156">
        <v>0</v>
      </c>
      <c r="O124" s="156">
        <f>ROUND(E124*N124,2)</f>
        <v>0</v>
      </c>
      <c r="P124" s="156">
        <v>0</v>
      </c>
      <c r="Q124" s="156">
        <f>ROUND(E124*P124,2)</f>
        <v>0</v>
      </c>
      <c r="R124" s="157"/>
      <c r="S124" s="157" t="s">
        <v>183</v>
      </c>
      <c r="T124" s="157" t="s">
        <v>251</v>
      </c>
      <c r="U124" s="157">
        <v>0.43</v>
      </c>
      <c r="V124" s="157">
        <f>ROUND(E124*U124,2)</f>
        <v>46.65</v>
      </c>
      <c r="W124" s="157"/>
      <c r="X124" s="157" t="s">
        <v>234</v>
      </c>
      <c r="Y124" s="157" t="s">
        <v>171</v>
      </c>
      <c r="Z124" s="147"/>
      <c r="AA124" s="147"/>
      <c r="AB124" s="147"/>
      <c r="AC124" s="147"/>
      <c r="AD124" s="147"/>
      <c r="AE124" s="147"/>
      <c r="AF124" s="147"/>
      <c r="AG124" s="147" t="s">
        <v>235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2" x14ac:dyDescent="0.2">
      <c r="A125" s="154"/>
      <c r="B125" s="155"/>
      <c r="C125" s="253" t="s">
        <v>371</v>
      </c>
      <c r="D125" s="254"/>
      <c r="E125" s="254"/>
      <c r="F125" s="254"/>
      <c r="G125" s="254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174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3" x14ac:dyDescent="0.2">
      <c r="A126" s="154"/>
      <c r="B126" s="155"/>
      <c r="C126" s="251" t="s">
        <v>379</v>
      </c>
      <c r="D126" s="252"/>
      <c r="E126" s="252"/>
      <c r="F126" s="252"/>
      <c r="G126" s="252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57"/>
      <c r="Z126" s="147"/>
      <c r="AA126" s="147"/>
      <c r="AB126" s="147"/>
      <c r="AC126" s="147"/>
      <c r="AD126" s="147"/>
      <c r="AE126" s="147"/>
      <c r="AF126" s="147"/>
      <c r="AG126" s="147" t="s">
        <v>174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ht="45" outlineLevel="2" x14ac:dyDescent="0.2">
      <c r="A127" s="154"/>
      <c r="B127" s="155"/>
      <c r="C127" s="185" t="s">
        <v>373</v>
      </c>
      <c r="D127" s="183"/>
      <c r="E127" s="184">
        <v>57.8</v>
      </c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239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ht="45" outlineLevel="3" x14ac:dyDescent="0.2">
      <c r="A128" s="154"/>
      <c r="B128" s="155"/>
      <c r="C128" s="185" t="s">
        <v>374</v>
      </c>
      <c r="D128" s="183"/>
      <c r="E128" s="184">
        <v>24.8</v>
      </c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239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ht="22.5" outlineLevel="3" x14ac:dyDescent="0.2">
      <c r="A129" s="154"/>
      <c r="B129" s="155"/>
      <c r="C129" s="185" t="s">
        <v>375</v>
      </c>
      <c r="D129" s="183"/>
      <c r="E129" s="184">
        <v>25.4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239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3" x14ac:dyDescent="0.2">
      <c r="A130" s="154"/>
      <c r="B130" s="155"/>
      <c r="C130" s="185" t="s">
        <v>376</v>
      </c>
      <c r="D130" s="183"/>
      <c r="E130" s="184">
        <v>0.495</v>
      </c>
      <c r="F130" s="157"/>
      <c r="G130" s="157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7"/>
      <c r="AA130" s="147"/>
      <c r="AB130" s="147"/>
      <c r="AC130" s="147"/>
      <c r="AD130" s="147"/>
      <c r="AE130" s="147"/>
      <c r="AF130" s="147"/>
      <c r="AG130" s="147" t="s">
        <v>239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86">
        <v>26</v>
      </c>
      <c r="B131" s="187" t="s">
        <v>380</v>
      </c>
      <c r="C131" s="192" t="s">
        <v>381</v>
      </c>
      <c r="D131" s="188" t="s">
        <v>370</v>
      </c>
      <c r="E131" s="189">
        <v>108.495</v>
      </c>
      <c r="F131" s="190"/>
      <c r="G131" s="191">
        <f>ROUND(E131*F131,2)</f>
        <v>0</v>
      </c>
      <c r="H131" s="158"/>
      <c r="I131" s="157">
        <f>ROUND(E131*H131,2)</f>
        <v>0</v>
      </c>
      <c r="J131" s="158"/>
      <c r="K131" s="157">
        <f>ROUND(E131*J131,2)</f>
        <v>0</v>
      </c>
      <c r="L131" s="157">
        <v>21</v>
      </c>
      <c r="M131" s="157">
        <f>G131*(1+L131/100)</f>
        <v>0</v>
      </c>
      <c r="N131" s="156">
        <v>0</v>
      </c>
      <c r="O131" s="156">
        <f>ROUND(E131*N131,2)</f>
        <v>0</v>
      </c>
      <c r="P131" s="156">
        <v>0</v>
      </c>
      <c r="Q131" s="156">
        <f>ROUND(E131*P131,2)</f>
        <v>0</v>
      </c>
      <c r="R131" s="157"/>
      <c r="S131" s="157" t="s">
        <v>183</v>
      </c>
      <c r="T131" s="157" t="s">
        <v>251</v>
      </c>
      <c r="U131" s="157">
        <v>0.03</v>
      </c>
      <c r="V131" s="157">
        <f>ROUND(E131*U131,2)</f>
        <v>3.25</v>
      </c>
      <c r="W131" s="157"/>
      <c r="X131" s="157" t="s">
        <v>234</v>
      </c>
      <c r="Y131" s="157" t="s">
        <v>171</v>
      </c>
      <c r="Z131" s="147"/>
      <c r="AA131" s="147"/>
      <c r="AB131" s="147"/>
      <c r="AC131" s="147"/>
      <c r="AD131" s="147"/>
      <c r="AE131" s="147"/>
      <c r="AF131" s="147"/>
      <c r="AG131" s="147" t="s">
        <v>235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86">
        <v>27</v>
      </c>
      <c r="B132" s="187" t="s">
        <v>382</v>
      </c>
      <c r="C132" s="192" t="s">
        <v>383</v>
      </c>
      <c r="D132" s="188" t="s">
        <v>370</v>
      </c>
      <c r="E132" s="189">
        <v>108.495</v>
      </c>
      <c r="F132" s="190"/>
      <c r="G132" s="191">
        <f>ROUND(E132*F132,2)</f>
        <v>0</v>
      </c>
      <c r="H132" s="158"/>
      <c r="I132" s="157">
        <f>ROUND(E132*H132,2)</f>
        <v>0</v>
      </c>
      <c r="J132" s="158"/>
      <c r="K132" s="157">
        <f>ROUND(E132*J132,2)</f>
        <v>0</v>
      </c>
      <c r="L132" s="157">
        <v>21</v>
      </c>
      <c r="M132" s="157">
        <f>G132*(1+L132/100)</f>
        <v>0</v>
      </c>
      <c r="N132" s="156">
        <v>0</v>
      </c>
      <c r="O132" s="156">
        <f>ROUND(E132*N132,2)</f>
        <v>0</v>
      </c>
      <c r="P132" s="156">
        <v>0</v>
      </c>
      <c r="Q132" s="156">
        <f>ROUND(E132*P132,2)</f>
        <v>0</v>
      </c>
      <c r="R132" s="157"/>
      <c r="S132" s="157" t="s">
        <v>183</v>
      </c>
      <c r="T132" s="157" t="s">
        <v>251</v>
      </c>
      <c r="U132" s="157">
        <v>0.04</v>
      </c>
      <c r="V132" s="157">
        <f>ROUND(E132*U132,2)</f>
        <v>4.34</v>
      </c>
      <c r="W132" s="157"/>
      <c r="X132" s="157" t="s">
        <v>234</v>
      </c>
      <c r="Y132" s="157" t="s">
        <v>171</v>
      </c>
      <c r="Z132" s="147"/>
      <c r="AA132" s="147"/>
      <c r="AB132" s="147"/>
      <c r="AC132" s="147"/>
      <c r="AD132" s="147"/>
      <c r="AE132" s="147"/>
      <c r="AF132" s="147"/>
      <c r="AG132" s="147" t="s">
        <v>235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71">
        <v>28</v>
      </c>
      <c r="B133" s="172" t="s">
        <v>384</v>
      </c>
      <c r="C133" s="179" t="s">
        <v>385</v>
      </c>
      <c r="D133" s="173" t="s">
        <v>370</v>
      </c>
      <c r="E133" s="174">
        <v>151.07499999999999</v>
      </c>
      <c r="F133" s="175"/>
      <c r="G133" s="176">
        <f>ROUND(E133*F133,2)</f>
        <v>0</v>
      </c>
      <c r="H133" s="158"/>
      <c r="I133" s="157">
        <f>ROUND(E133*H133,2)</f>
        <v>0</v>
      </c>
      <c r="J133" s="158"/>
      <c r="K133" s="157">
        <f>ROUND(E133*J133,2)</f>
        <v>0</v>
      </c>
      <c r="L133" s="157">
        <v>21</v>
      </c>
      <c r="M133" s="157">
        <f>G133*(1+L133/100)</f>
        <v>0</v>
      </c>
      <c r="N133" s="156">
        <v>0</v>
      </c>
      <c r="O133" s="156">
        <f>ROUND(E133*N133,2)</f>
        <v>0</v>
      </c>
      <c r="P133" s="156">
        <v>0</v>
      </c>
      <c r="Q133" s="156">
        <f>ROUND(E133*P133,2)</f>
        <v>0</v>
      </c>
      <c r="R133" s="157"/>
      <c r="S133" s="157" t="s">
        <v>183</v>
      </c>
      <c r="T133" s="157" t="s">
        <v>251</v>
      </c>
      <c r="U133" s="157">
        <v>0.96</v>
      </c>
      <c r="V133" s="157">
        <f>ROUND(E133*U133,2)</f>
        <v>145.03</v>
      </c>
      <c r="W133" s="157"/>
      <c r="X133" s="157" t="s">
        <v>234</v>
      </c>
      <c r="Y133" s="157" t="s">
        <v>171</v>
      </c>
      <c r="Z133" s="147"/>
      <c r="AA133" s="147"/>
      <c r="AB133" s="147"/>
      <c r="AC133" s="147"/>
      <c r="AD133" s="147"/>
      <c r="AE133" s="147"/>
      <c r="AF133" s="147"/>
      <c r="AG133" s="147" t="s">
        <v>235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2" x14ac:dyDescent="0.2">
      <c r="A134" s="154"/>
      <c r="B134" s="155"/>
      <c r="C134" s="253" t="s">
        <v>386</v>
      </c>
      <c r="D134" s="254"/>
      <c r="E134" s="254"/>
      <c r="F134" s="254"/>
      <c r="G134" s="254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7"/>
      <c r="AA134" s="147"/>
      <c r="AB134" s="147"/>
      <c r="AC134" s="147"/>
      <c r="AD134" s="147"/>
      <c r="AE134" s="147"/>
      <c r="AF134" s="147"/>
      <c r="AG134" s="147" t="s">
        <v>174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ht="33.75" outlineLevel="2" x14ac:dyDescent="0.2">
      <c r="A135" s="154"/>
      <c r="B135" s="155"/>
      <c r="C135" s="185" t="s">
        <v>387</v>
      </c>
      <c r="D135" s="183"/>
      <c r="E135" s="184">
        <v>39.075000000000003</v>
      </c>
      <c r="F135" s="157"/>
      <c r="G135" s="157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7"/>
      <c r="AA135" s="147"/>
      <c r="AB135" s="147"/>
      <c r="AC135" s="147"/>
      <c r="AD135" s="147"/>
      <c r="AE135" s="147"/>
      <c r="AF135" s="147"/>
      <c r="AG135" s="147" t="s">
        <v>239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ht="22.5" outlineLevel="3" x14ac:dyDescent="0.2">
      <c r="A136" s="154"/>
      <c r="B136" s="155"/>
      <c r="C136" s="185" t="s">
        <v>388</v>
      </c>
      <c r="D136" s="183"/>
      <c r="E136" s="184">
        <v>112</v>
      </c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239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71">
        <v>29</v>
      </c>
      <c r="B137" s="172" t="s">
        <v>389</v>
      </c>
      <c r="C137" s="179" t="s">
        <v>390</v>
      </c>
      <c r="D137" s="173" t="s">
        <v>370</v>
      </c>
      <c r="E137" s="174">
        <v>279.2</v>
      </c>
      <c r="F137" s="175"/>
      <c r="G137" s="176">
        <f>ROUND(E137*F137,2)</f>
        <v>0</v>
      </c>
      <c r="H137" s="158"/>
      <c r="I137" s="157">
        <f>ROUND(E137*H137,2)</f>
        <v>0</v>
      </c>
      <c r="J137" s="158"/>
      <c r="K137" s="157">
        <f>ROUND(E137*J137,2)</f>
        <v>0</v>
      </c>
      <c r="L137" s="157">
        <v>21</v>
      </c>
      <c r="M137" s="157">
        <f>G137*(1+L137/100)</f>
        <v>0</v>
      </c>
      <c r="N137" s="156">
        <v>0</v>
      </c>
      <c r="O137" s="156">
        <f>ROUND(E137*N137,2)</f>
        <v>0</v>
      </c>
      <c r="P137" s="156">
        <v>0</v>
      </c>
      <c r="Q137" s="156">
        <f>ROUND(E137*P137,2)</f>
        <v>0</v>
      </c>
      <c r="R137" s="157"/>
      <c r="S137" s="157" t="s">
        <v>183</v>
      </c>
      <c r="T137" s="157" t="s">
        <v>251</v>
      </c>
      <c r="U137" s="157">
        <v>0.2</v>
      </c>
      <c r="V137" s="157">
        <f>ROUND(E137*U137,2)</f>
        <v>55.84</v>
      </c>
      <c r="W137" s="157"/>
      <c r="X137" s="157" t="s">
        <v>234</v>
      </c>
      <c r="Y137" s="157" t="s">
        <v>171</v>
      </c>
      <c r="Z137" s="147"/>
      <c r="AA137" s="147"/>
      <c r="AB137" s="147"/>
      <c r="AC137" s="147"/>
      <c r="AD137" s="147"/>
      <c r="AE137" s="147"/>
      <c r="AF137" s="147"/>
      <c r="AG137" s="147" t="s">
        <v>235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2" x14ac:dyDescent="0.2">
      <c r="A138" s="154"/>
      <c r="B138" s="155"/>
      <c r="C138" s="253" t="s">
        <v>391</v>
      </c>
      <c r="D138" s="254"/>
      <c r="E138" s="254"/>
      <c r="F138" s="254"/>
      <c r="G138" s="254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7"/>
      <c r="AA138" s="147"/>
      <c r="AB138" s="147"/>
      <c r="AC138" s="147"/>
      <c r="AD138" s="147"/>
      <c r="AE138" s="147"/>
      <c r="AF138" s="147"/>
      <c r="AG138" s="147" t="s">
        <v>174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3" x14ac:dyDescent="0.2">
      <c r="A139" s="154"/>
      <c r="B139" s="155"/>
      <c r="C139" s="251" t="s">
        <v>392</v>
      </c>
      <c r="D139" s="252"/>
      <c r="E139" s="252"/>
      <c r="F139" s="252"/>
      <c r="G139" s="252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7"/>
      <c r="AA139" s="147"/>
      <c r="AB139" s="147"/>
      <c r="AC139" s="147"/>
      <c r="AD139" s="147"/>
      <c r="AE139" s="147"/>
      <c r="AF139" s="147"/>
      <c r="AG139" s="147" t="s">
        <v>174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ht="33.75" outlineLevel="2" x14ac:dyDescent="0.2">
      <c r="A140" s="154"/>
      <c r="B140" s="155"/>
      <c r="C140" s="185" t="s">
        <v>393</v>
      </c>
      <c r="D140" s="183"/>
      <c r="E140" s="184">
        <v>48</v>
      </c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7"/>
      <c r="AA140" s="147"/>
      <c r="AB140" s="147"/>
      <c r="AC140" s="147"/>
      <c r="AD140" s="147"/>
      <c r="AE140" s="147"/>
      <c r="AF140" s="147"/>
      <c r="AG140" s="147" t="s">
        <v>239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ht="22.5" outlineLevel="3" x14ac:dyDescent="0.2">
      <c r="A141" s="154"/>
      <c r="B141" s="155"/>
      <c r="C141" s="185" t="s">
        <v>394</v>
      </c>
      <c r="D141" s="183"/>
      <c r="E141" s="184">
        <v>14.8</v>
      </c>
      <c r="F141" s="157"/>
      <c r="G141" s="157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57"/>
      <c r="Z141" s="147"/>
      <c r="AA141" s="147"/>
      <c r="AB141" s="147"/>
      <c r="AC141" s="147"/>
      <c r="AD141" s="147"/>
      <c r="AE141" s="147"/>
      <c r="AF141" s="147"/>
      <c r="AG141" s="147" t="s">
        <v>239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ht="45" outlineLevel="3" x14ac:dyDescent="0.2">
      <c r="A142" s="154"/>
      <c r="B142" s="155"/>
      <c r="C142" s="185" t="s">
        <v>395</v>
      </c>
      <c r="D142" s="183"/>
      <c r="E142" s="184">
        <v>155.80000000000001</v>
      </c>
      <c r="F142" s="157"/>
      <c r="G142" s="157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7"/>
      <c r="AA142" s="147"/>
      <c r="AB142" s="147"/>
      <c r="AC142" s="147"/>
      <c r="AD142" s="147"/>
      <c r="AE142" s="147"/>
      <c r="AF142" s="147"/>
      <c r="AG142" s="147" t="s">
        <v>239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ht="33.75" outlineLevel="3" x14ac:dyDescent="0.2">
      <c r="A143" s="154"/>
      <c r="B143" s="155"/>
      <c r="C143" s="185" t="s">
        <v>396</v>
      </c>
      <c r="D143" s="183"/>
      <c r="E143" s="184">
        <v>50.6</v>
      </c>
      <c r="F143" s="157"/>
      <c r="G143" s="1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7"/>
      <c r="AA143" s="147"/>
      <c r="AB143" s="147"/>
      <c r="AC143" s="147"/>
      <c r="AD143" s="147"/>
      <c r="AE143" s="147"/>
      <c r="AF143" s="147"/>
      <c r="AG143" s="147" t="s">
        <v>239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3" x14ac:dyDescent="0.2">
      <c r="A144" s="154"/>
      <c r="B144" s="155"/>
      <c r="C144" s="185" t="s">
        <v>397</v>
      </c>
      <c r="D144" s="183"/>
      <c r="E144" s="184">
        <v>4.8</v>
      </c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7"/>
      <c r="AA144" s="147"/>
      <c r="AB144" s="147"/>
      <c r="AC144" s="147"/>
      <c r="AD144" s="147"/>
      <c r="AE144" s="147"/>
      <c r="AF144" s="147"/>
      <c r="AG144" s="147" t="s">
        <v>239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3" x14ac:dyDescent="0.2">
      <c r="A145" s="154"/>
      <c r="B145" s="155"/>
      <c r="C145" s="185" t="s">
        <v>398</v>
      </c>
      <c r="D145" s="183"/>
      <c r="E145" s="184">
        <v>5.2</v>
      </c>
      <c r="F145" s="157"/>
      <c r="G145" s="157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7"/>
      <c r="AA145" s="147"/>
      <c r="AB145" s="147"/>
      <c r="AC145" s="147"/>
      <c r="AD145" s="147"/>
      <c r="AE145" s="147"/>
      <c r="AF145" s="147"/>
      <c r="AG145" s="147" t="s">
        <v>239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71">
        <v>30</v>
      </c>
      <c r="B146" s="172" t="s">
        <v>399</v>
      </c>
      <c r="C146" s="179" t="s">
        <v>400</v>
      </c>
      <c r="D146" s="173" t="s">
        <v>401</v>
      </c>
      <c r="E146" s="174">
        <v>458.92</v>
      </c>
      <c r="F146" s="175"/>
      <c r="G146" s="176">
        <f>ROUND(E146*F146,2)</f>
        <v>0</v>
      </c>
      <c r="H146" s="158"/>
      <c r="I146" s="157">
        <f>ROUND(E146*H146,2)</f>
        <v>0</v>
      </c>
      <c r="J146" s="158"/>
      <c r="K146" s="157">
        <f>ROUND(E146*J146,2)</f>
        <v>0</v>
      </c>
      <c r="L146" s="157">
        <v>21</v>
      </c>
      <c r="M146" s="157">
        <f>G146*(1+L146/100)</f>
        <v>0</v>
      </c>
      <c r="N146" s="156">
        <v>1</v>
      </c>
      <c r="O146" s="156">
        <f>ROUND(E146*N146,2)</f>
        <v>458.92</v>
      </c>
      <c r="P146" s="156">
        <v>0</v>
      </c>
      <c r="Q146" s="156">
        <f>ROUND(E146*P146,2)</f>
        <v>0</v>
      </c>
      <c r="R146" s="157" t="s">
        <v>402</v>
      </c>
      <c r="S146" s="157" t="s">
        <v>183</v>
      </c>
      <c r="T146" s="157" t="s">
        <v>251</v>
      </c>
      <c r="U146" s="157">
        <v>0</v>
      </c>
      <c r="V146" s="157">
        <f>ROUND(E146*U146,2)</f>
        <v>0</v>
      </c>
      <c r="W146" s="157"/>
      <c r="X146" s="157" t="s">
        <v>403</v>
      </c>
      <c r="Y146" s="157" t="s">
        <v>171</v>
      </c>
      <c r="Z146" s="147"/>
      <c r="AA146" s="147"/>
      <c r="AB146" s="147"/>
      <c r="AC146" s="147"/>
      <c r="AD146" s="147"/>
      <c r="AE146" s="147"/>
      <c r="AF146" s="147"/>
      <c r="AG146" s="147" t="s">
        <v>404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2" x14ac:dyDescent="0.2">
      <c r="A147" s="154"/>
      <c r="B147" s="155"/>
      <c r="C147" s="253" t="s">
        <v>405</v>
      </c>
      <c r="D147" s="254"/>
      <c r="E147" s="254"/>
      <c r="F147" s="254"/>
      <c r="G147" s="254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7"/>
      <c r="AA147" s="147"/>
      <c r="AB147" s="147"/>
      <c r="AC147" s="147"/>
      <c r="AD147" s="147"/>
      <c r="AE147" s="147"/>
      <c r="AF147" s="147"/>
      <c r="AG147" s="147" t="s">
        <v>174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ht="33.75" outlineLevel="2" x14ac:dyDescent="0.2">
      <c r="A148" s="154"/>
      <c r="B148" s="155"/>
      <c r="C148" s="185" t="s">
        <v>406</v>
      </c>
      <c r="D148" s="183"/>
      <c r="E148" s="184">
        <v>105.6</v>
      </c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239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ht="45" outlineLevel="3" x14ac:dyDescent="0.2">
      <c r="A149" s="154"/>
      <c r="B149" s="155"/>
      <c r="C149" s="185" t="s">
        <v>407</v>
      </c>
      <c r="D149" s="183"/>
      <c r="E149" s="184">
        <v>342.76</v>
      </c>
      <c r="F149" s="157"/>
      <c r="G149" s="157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7"/>
      <c r="AA149" s="147"/>
      <c r="AB149" s="147"/>
      <c r="AC149" s="147"/>
      <c r="AD149" s="147"/>
      <c r="AE149" s="147"/>
      <c r="AF149" s="147"/>
      <c r="AG149" s="147" t="s">
        <v>239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3" x14ac:dyDescent="0.2">
      <c r="A150" s="154"/>
      <c r="B150" s="155"/>
      <c r="C150" s="185" t="s">
        <v>408</v>
      </c>
      <c r="D150" s="183"/>
      <c r="E150" s="184">
        <v>10.56</v>
      </c>
      <c r="F150" s="157"/>
      <c r="G150" s="157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7"/>
      <c r="AA150" s="147"/>
      <c r="AB150" s="147"/>
      <c r="AC150" s="147"/>
      <c r="AD150" s="147"/>
      <c r="AE150" s="147"/>
      <c r="AF150" s="147"/>
      <c r="AG150" s="147" t="s">
        <v>239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71">
        <v>31</v>
      </c>
      <c r="B151" s="172" t="s">
        <v>409</v>
      </c>
      <c r="C151" s="179" t="s">
        <v>410</v>
      </c>
      <c r="D151" s="173" t="s">
        <v>250</v>
      </c>
      <c r="E151" s="174">
        <v>950.15</v>
      </c>
      <c r="F151" s="175"/>
      <c r="G151" s="176">
        <f>ROUND(E151*F151,2)</f>
        <v>0</v>
      </c>
      <c r="H151" s="158"/>
      <c r="I151" s="157">
        <f>ROUND(E151*H151,2)</f>
        <v>0</v>
      </c>
      <c r="J151" s="158"/>
      <c r="K151" s="157">
        <f>ROUND(E151*J151,2)</f>
        <v>0</v>
      </c>
      <c r="L151" s="157">
        <v>21</v>
      </c>
      <c r="M151" s="157">
        <f>G151*(1+L151/100)</f>
        <v>0</v>
      </c>
      <c r="N151" s="156">
        <v>0</v>
      </c>
      <c r="O151" s="156">
        <f>ROUND(E151*N151,2)</f>
        <v>0</v>
      </c>
      <c r="P151" s="156">
        <v>0</v>
      </c>
      <c r="Q151" s="156">
        <f>ROUND(E151*P151,2)</f>
        <v>0</v>
      </c>
      <c r="R151" s="157"/>
      <c r="S151" s="157" t="s">
        <v>183</v>
      </c>
      <c r="T151" s="157" t="s">
        <v>251</v>
      </c>
      <c r="U151" s="157">
        <v>0.13</v>
      </c>
      <c r="V151" s="157">
        <f>ROUND(E151*U151,2)</f>
        <v>123.52</v>
      </c>
      <c r="W151" s="157"/>
      <c r="X151" s="157" t="s">
        <v>234</v>
      </c>
      <c r="Y151" s="157" t="s">
        <v>171</v>
      </c>
      <c r="Z151" s="147"/>
      <c r="AA151" s="147"/>
      <c r="AB151" s="147"/>
      <c r="AC151" s="147"/>
      <c r="AD151" s="147"/>
      <c r="AE151" s="147"/>
      <c r="AF151" s="147"/>
      <c r="AG151" s="147" t="s">
        <v>235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2" x14ac:dyDescent="0.2">
      <c r="A152" s="154"/>
      <c r="B152" s="155"/>
      <c r="C152" s="185" t="s">
        <v>411</v>
      </c>
      <c r="D152" s="183"/>
      <c r="E152" s="184">
        <v>950.15</v>
      </c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7"/>
      <c r="AA152" s="147"/>
      <c r="AB152" s="147"/>
      <c r="AC152" s="147"/>
      <c r="AD152" s="147"/>
      <c r="AE152" s="147"/>
      <c r="AF152" s="147"/>
      <c r="AG152" s="147" t="s">
        <v>239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71">
        <v>32</v>
      </c>
      <c r="B153" s="172" t="s">
        <v>412</v>
      </c>
      <c r="C153" s="179" t="s">
        <v>413</v>
      </c>
      <c r="D153" s="173" t="s">
        <v>414</v>
      </c>
      <c r="E153" s="174">
        <v>2</v>
      </c>
      <c r="F153" s="175"/>
      <c r="G153" s="176">
        <f>ROUND(E153*F153,2)</f>
        <v>0</v>
      </c>
      <c r="H153" s="158"/>
      <c r="I153" s="157">
        <f>ROUND(E153*H153,2)</f>
        <v>0</v>
      </c>
      <c r="J153" s="158"/>
      <c r="K153" s="157">
        <f>ROUND(E153*J153,2)</f>
        <v>0</v>
      </c>
      <c r="L153" s="157">
        <v>21</v>
      </c>
      <c r="M153" s="157">
        <f>G153*(1+L153/100)</f>
        <v>0</v>
      </c>
      <c r="N153" s="156">
        <v>5.0000000000000002E-5</v>
      </c>
      <c r="O153" s="156">
        <f>ROUND(E153*N153,2)</f>
        <v>0</v>
      </c>
      <c r="P153" s="156">
        <v>0</v>
      </c>
      <c r="Q153" s="156">
        <f>ROUND(E153*P153,2)</f>
        <v>0</v>
      </c>
      <c r="R153" s="157"/>
      <c r="S153" s="157" t="s">
        <v>183</v>
      </c>
      <c r="T153" s="157" t="s">
        <v>251</v>
      </c>
      <c r="U153" s="157">
        <v>1.655</v>
      </c>
      <c r="V153" s="157">
        <f>ROUND(E153*U153,2)</f>
        <v>3.31</v>
      </c>
      <c r="W153" s="157"/>
      <c r="X153" s="157" t="s">
        <v>234</v>
      </c>
      <c r="Y153" s="157" t="s">
        <v>171</v>
      </c>
      <c r="Z153" s="147"/>
      <c r="AA153" s="147"/>
      <c r="AB153" s="147"/>
      <c r="AC153" s="147"/>
      <c r="AD153" s="147"/>
      <c r="AE153" s="147"/>
      <c r="AF153" s="147"/>
      <c r="AG153" s="147" t="s">
        <v>235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2" x14ac:dyDescent="0.2">
      <c r="A154" s="154"/>
      <c r="B154" s="155"/>
      <c r="C154" s="253" t="s">
        <v>415</v>
      </c>
      <c r="D154" s="254"/>
      <c r="E154" s="254"/>
      <c r="F154" s="254"/>
      <c r="G154" s="254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7"/>
      <c r="AA154" s="147"/>
      <c r="AB154" s="147"/>
      <c r="AC154" s="147"/>
      <c r="AD154" s="147"/>
      <c r="AE154" s="147"/>
      <c r="AF154" s="147"/>
      <c r="AG154" s="147" t="s">
        <v>174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3" x14ac:dyDescent="0.2">
      <c r="A155" s="154"/>
      <c r="B155" s="155"/>
      <c r="C155" s="251" t="s">
        <v>416</v>
      </c>
      <c r="D155" s="252"/>
      <c r="E155" s="252"/>
      <c r="F155" s="252"/>
      <c r="G155" s="252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7"/>
      <c r="AA155" s="147"/>
      <c r="AB155" s="147"/>
      <c r="AC155" s="147"/>
      <c r="AD155" s="147"/>
      <c r="AE155" s="147"/>
      <c r="AF155" s="147"/>
      <c r="AG155" s="147" t="s">
        <v>174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71">
        <v>33</v>
      </c>
      <c r="B156" s="172" t="s">
        <v>417</v>
      </c>
      <c r="C156" s="179" t="s">
        <v>418</v>
      </c>
      <c r="D156" s="173" t="s">
        <v>414</v>
      </c>
      <c r="E156" s="174">
        <v>2</v>
      </c>
      <c r="F156" s="175"/>
      <c r="G156" s="176">
        <f>ROUND(E156*F156,2)</f>
        <v>0</v>
      </c>
      <c r="H156" s="158"/>
      <c r="I156" s="157">
        <f>ROUND(E156*H156,2)</f>
        <v>0</v>
      </c>
      <c r="J156" s="158"/>
      <c r="K156" s="157">
        <f>ROUND(E156*J156,2)</f>
        <v>0</v>
      </c>
      <c r="L156" s="157">
        <v>21</v>
      </c>
      <c r="M156" s="157">
        <f>G156*(1+L156/100)</f>
        <v>0</v>
      </c>
      <c r="N156" s="156">
        <v>1E-4</v>
      </c>
      <c r="O156" s="156">
        <f>ROUND(E156*N156,2)</f>
        <v>0</v>
      </c>
      <c r="P156" s="156">
        <v>0</v>
      </c>
      <c r="Q156" s="156">
        <f>ROUND(E156*P156,2)</f>
        <v>0</v>
      </c>
      <c r="R156" s="157"/>
      <c r="S156" s="157" t="s">
        <v>183</v>
      </c>
      <c r="T156" s="157" t="s">
        <v>251</v>
      </c>
      <c r="U156" s="157">
        <v>2.5619999999999998</v>
      </c>
      <c r="V156" s="157">
        <f>ROUND(E156*U156,2)</f>
        <v>5.12</v>
      </c>
      <c r="W156" s="157"/>
      <c r="X156" s="157" t="s">
        <v>234</v>
      </c>
      <c r="Y156" s="157" t="s">
        <v>171</v>
      </c>
      <c r="Z156" s="147"/>
      <c r="AA156" s="147"/>
      <c r="AB156" s="147"/>
      <c r="AC156" s="147"/>
      <c r="AD156" s="147"/>
      <c r="AE156" s="147"/>
      <c r="AF156" s="147"/>
      <c r="AG156" s="147" t="s">
        <v>235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2" x14ac:dyDescent="0.2">
      <c r="A157" s="154"/>
      <c r="B157" s="155"/>
      <c r="C157" s="253" t="s">
        <v>415</v>
      </c>
      <c r="D157" s="254"/>
      <c r="E157" s="254"/>
      <c r="F157" s="254"/>
      <c r="G157" s="254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7"/>
      <c r="AA157" s="147"/>
      <c r="AB157" s="147"/>
      <c r="AC157" s="147"/>
      <c r="AD157" s="147"/>
      <c r="AE157" s="147"/>
      <c r="AF157" s="147"/>
      <c r="AG157" s="147" t="s">
        <v>174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3" x14ac:dyDescent="0.2">
      <c r="A158" s="154"/>
      <c r="B158" s="155"/>
      <c r="C158" s="251" t="s">
        <v>419</v>
      </c>
      <c r="D158" s="252"/>
      <c r="E158" s="252"/>
      <c r="F158" s="252"/>
      <c r="G158" s="252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57"/>
      <c r="Z158" s="147"/>
      <c r="AA158" s="147"/>
      <c r="AB158" s="147"/>
      <c r="AC158" s="147"/>
      <c r="AD158" s="147"/>
      <c r="AE158" s="147"/>
      <c r="AF158" s="147"/>
      <c r="AG158" s="147" t="s">
        <v>174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71">
        <v>34</v>
      </c>
      <c r="B159" s="172" t="s">
        <v>420</v>
      </c>
      <c r="C159" s="179" t="s">
        <v>421</v>
      </c>
      <c r="D159" s="173" t="s">
        <v>414</v>
      </c>
      <c r="E159" s="174">
        <v>5</v>
      </c>
      <c r="F159" s="175"/>
      <c r="G159" s="176">
        <f>ROUND(E159*F159,2)</f>
        <v>0</v>
      </c>
      <c r="H159" s="158"/>
      <c r="I159" s="157">
        <f>ROUND(E159*H159,2)</f>
        <v>0</v>
      </c>
      <c r="J159" s="158"/>
      <c r="K159" s="157">
        <f>ROUND(E159*J159,2)</f>
        <v>0</v>
      </c>
      <c r="L159" s="157">
        <v>21</v>
      </c>
      <c r="M159" s="157">
        <f>G159*(1+L159/100)</f>
        <v>0</v>
      </c>
      <c r="N159" s="156">
        <v>1E-4</v>
      </c>
      <c r="O159" s="156">
        <f>ROUND(E159*N159,2)</f>
        <v>0</v>
      </c>
      <c r="P159" s="156">
        <v>0</v>
      </c>
      <c r="Q159" s="156">
        <f>ROUND(E159*P159,2)</f>
        <v>0</v>
      </c>
      <c r="R159" s="157"/>
      <c r="S159" s="157" t="s">
        <v>183</v>
      </c>
      <c r="T159" s="157" t="s">
        <v>251</v>
      </c>
      <c r="U159" s="157">
        <v>4.55</v>
      </c>
      <c r="V159" s="157">
        <f>ROUND(E159*U159,2)</f>
        <v>22.75</v>
      </c>
      <c r="W159" s="157"/>
      <c r="X159" s="157" t="s">
        <v>234</v>
      </c>
      <c r="Y159" s="157" t="s">
        <v>171</v>
      </c>
      <c r="Z159" s="147"/>
      <c r="AA159" s="147"/>
      <c r="AB159" s="147"/>
      <c r="AC159" s="147"/>
      <c r="AD159" s="147"/>
      <c r="AE159" s="147"/>
      <c r="AF159" s="147"/>
      <c r="AG159" s="147" t="s">
        <v>235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2" x14ac:dyDescent="0.2">
      <c r="A160" s="154"/>
      <c r="B160" s="155"/>
      <c r="C160" s="253" t="s">
        <v>415</v>
      </c>
      <c r="D160" s="254"/>
      <c r="E160" s="254"/>
      <c r="F160" s="254"/>
      <c r="G160" s="254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57"/>
      <c r="Z160" s="147"/>
      <c r="AA160" s="147"/>
      <c r="AB160" s="147"/>
      <c r="AC160" s="147"/>
      <c r="AD160" s="147"/>
      <c r="AE160" s="147"/>
      <c r="AF160" s="147"/>
      <c r="AG160" s="147" t="s">
        <v>174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3" x14ac:dyDescent="0.2">
      <c r="A161" s="154"/>
      <c r="B161" s="155"/>
      <c r="C161" s="251" t="s">
        <v>422</v>
      </c>
      <c r="D161" s="252"/>
      <c r="E161" s="252"/>
      <c r="F161" s="252"/>
      <c r="G161" s="252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7"/>
      <c r="AA161" s="147"/>
      <c r="AB161" s="147"/>
      <c r="AC161" s="147"/>
      <c r="AD161" s="147"/>
      <c r="AE161" s="147"/>
      <c r="AF161" s="147"/>
      <c r="AG161" s="147" t="s">
        <v>174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71">
        <v>35</v>
      </c>
      <c r="B162" s="172" t="s">
        <v>423</v>
      </c>
      <c r="C162" s="179" t="s">
        <v>424</v>
      </c>
      <c r="D162" s="173" t="s">
        <v>414</v>
      </c>
      <c r="E162" s="174">
        <v>2</v>
      </c>
      <c r="F162" s="175"/>
      <c r="G162" s="176">
        <f>ROUND(E162*F162,2)</f>
        <v>0</v>
      </c>
      <c r="H162" s="158"/>
      <c r="I162" s="157">
        <f>ROUND(E162*H162,2)</f>
        <v>0</v>
      </c>
      <c r="J162" s="158"/>
      <c r="K162" s="157">
        <f>ROUND(E162*J162,2)</f>
        <v>0</v>
      </c>
      <c r="L162" s="157">
        <v>21</v>
      </c>
      <c r="M162" s="157">
        <f>G162*(1+L162/100)</f>
        <v>0</v>
      </c>
      <c r="N162" s="156">
        <v>0</v>
      </c>
      <c r="O162" s="156">
        <f>ROUND(E162*N162,2)</f>
        <v>0</v>
      </c>
      <c r="P162" s="156">
        <v>0</v>
      </c>
      <c r="Q162" s="156">
        <f>ROUND(E162*P162,2)</f>
        <v>0</v>
      </c>
      <c r="R162" s="157"/>
      <c r="S162" s="157" t="s">
        <v>183</v>
      </c>
      <c r="T162" s="157" t="s">
        <v>251</v>
      </c>
      <c r="U162" s="157">
        <v>0.30299999999999999</v>
      </c>
      <c r="V162" s="157">
        <f>ROUND(E162*U162,2)</f>
        <v>0.61</v>
      </c>
      <c r="W162" s="157"/>
      <c r="X162" s="157" t="s">
        <v>234</v>
      </c>
      <c r="Y162" s="157" t="s">
        <v>171</v>
      </c>
      <c r="Z162" s="147"/>
      <c r="AA162" s="147"/>
      <c r="AB162" s="147"/>
      <c r="AC162" s="147"/>
      <c r="AD162" s="147"/>
      <c r="AE162" s="147"/>
      <c r="AF162" s="147"/>
      <c r="AG162" s="147" t="s">
        <v>235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2" x14ac:dyDescent="0.2">
      <c r="A163" s="154"/>
      <c r="B163" s="155"/>
      <c r="C163" s="253" t="s">
        <v>425</v>
      </c>
      <c r="D163" s="254"/>
      <c r="E163" s="254"/>
      <c r="F163" s="254"/>
      <c r="G163" s="254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174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71">
        <v>36</v>
      </c>
      <c r="B164" s="172" t="s">
        <v>426</v>
      </c>
      <c r="C164" s="179" t="s">
        <v>427</v>
      </c>
      <c r="D164" s="173" t="s">
        <v>414</v>
      </c>
      <c r="E164" s="174">
        <v>2</v>
      </c>
      <c r="F164" s="175"/>
      <c r="G164" s="176">
        <f>ROUND(E164*F164,2)</f>
        <v>0</v>
      </c>
      <c r="H164" s="158"/>
      <c r="I164" s="157">
        <f>ROUND(E164*H164,2)</f>
        <v>0</v>
      </c>
      <c r="J164" s="158"/>
      <c r="K164" s="157">
        <f>ROUND(E164*J164,2)</f>
        <v>0</v>
      </c>
      <c r="L164" s="157">
        <v>21</v>
      </c>
      <c r="M164" s="157">
        <f>G164*(1+L164/100)</f>
        <v>0</v>
      </c>
      <c r="N164" s="156">
        <v>0</v>
      </c>
      <c r="O164" s="156">
        <f>ROUND(E164*N164,2)</f>
        <v>0</v>
      </c>
      <c r="P164" s="156">
        <v>0</v>
      </c>
      <c r="Q164" s="156">
        <f>ROUND(E164*P164,2)</f>
        <v>0</v>
      </c>
      <c r="R164" s="157"/>
      <c r="S164" s="157" t="s">
        <v>183</v>
      </c>
      <c r="T164" s="157" t="s">
        <v>251</v>
      </c>
      <c r="U164" s="157">
        <v>0.55500000000000005</v>
      </c>
      <c r="V164" s="157">
        <f>ROUND(E164*U164,2)</f>
        <v>1.1100000000000001</v>
      </c>
      <c r="W164" s="157"/>
      <c r="X164" s="157" t="s">
        <v>234</v>
      </c>
      <c r="Y164" s="157" t="s">
        <v>171</v>
      </c>
      <c r="Z164" s="147"/>
      <c r="AA164" s="147"/>
      <c r="AB164" s="147"/>
      <c r="AC164" s="147"/>
      <c r="AD164" s="147"/>
      <c r="AE164" s="147"/>
      <c r="AF164" s="147"/>
      <c r="AG164" s="147" t="s">
        <v>235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2" x14ac:dyDescent="0.2">
      <c r="A165" s="154"/>
      <c r="B165" s="155"/>
      <c r="C165" s="253" t="s">
        <v>425</v>
      </c>
      <c r="D165" s="254"/>
      <c r="E165" s="254"/>
      <c r="F165" s="254"/>
      <c r="G165" s="254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57"/>
      <c r="Z165" s="147"/>
      <c r="AA165" s="147"/>
      <c r="AB165" s="147"/>
      <c r="AC165" s="147"/>
      <c r="AD165" s="147"/>
      <c r="AE165" s="147"/>
      <c r="AF165" s="147"/>
      <c r="AG165" s="147" t="s">
        <v>174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71">
        <v>37</v>
      </c>
      <c r="B166" s="172" t="s">
        <v>428</v>
      </c>
      <c r="C166" s="179" t="s">
        <v>429</v>
      </c>
      <c r="D166" s="173" t="s">
        <v>414</v>
      </c>
      <c r="E166" s="174">
        <v>5</v>
      </c>
      <c r="F166" s="175"/>
      <c r="G166" s="176">
        <f>ROUND(E166*F166,2)</f>
        <v>0</v>
      </c>
      <c r="H166" s="158"/>
      <c r="I166" s="157">
        <f>ROUND(E166*H166,2)</f>
        <v>0</v>
      </c>
      <c r="J166" s="158"/>
      <c r="K166" s="157">
        <f>ROUND(E166*J166,2)</f>
        <v>0</v>
      </c>
      <c r="L166" s="157">
        <v>21</v>
      </c>
      <c r="M166" s="157">
        <f>G166*(1+L166/100)</f>
        <v>0</v>
      </c>
      <c r="N166" s="156">
        <v>0</v>
      </c>
      <c r="O166" s="156">
        <f>ROUND(E166*N166,2)</f>
        <v>0</v>
      </c>
      <c r="P166" s="156">
        <v>0</v>
      </c>
      <c r="Q166" s="156">
        <f>ROUND(E166*P166,2)</f>
        <v>0</v>
      </c>
      <c r="R166" s="157"/>
      <c r="S166" s="157" t="s">
        <v>183</v>
      </c>
      <c r="T166" s="157" t="s">
        <v>251</v>
      </c>
      <c r="U166" s="157">
        <v>0.66600000000000004</v>
      </c>
      <c r="V166" s="157">
        <f>ROUND(E166*U166,2)</f>
        <v>3.33</v>
      </c>
      <c r="W166" s="157"/>
      <c r="X166" s="157" t="s">
        <v>234</v>
      </c>
      <c r="Y166" s="157" t="s">
        <v>171</v>
      </c>
      <c r="Z166" s="147"/>
      <c r="AA166" s="147"/>
      <c r="AB166" s="147"/>
      <c r="AC166" s="147"/>
      <c r="AD166" s="147"/>
      <c r="AE166" s="147"/>
      <c r="AF166" s="147"/>
      <c r="AG166" s="147" t="s">
        <v>235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2" x14ac:dyDescent="0.2">
      <c r="A167" s="154"/>
      <c r="B167" s="155"/>
      <c r="C167" s="253" t="s">
        <v>425</v>
      </c>
      <c r="D167" s="254"/>
      <c r="E167" s="254"/>
      <c r="F167" s="254"/>
      <c r="G167" s="254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57"/>
      <c r="Z167" s="147"/>
      <c r="AA167" s="147"/>
      <c r="AB167" s="147"/>
      <c r="AC167" s="147"/>
      <c r="AD167" s="147"/>
      <c r="AE167" s="147"/>
      <c r="AF167" s="147"/>
      <c r="AG167" s="147" t="s">
        <v>174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71">
        <v>38</v>
      </c>
      <c r="B168" s="172" t="s">
        <v>430</v>
      </c>
      <c r="C168" s="179" t="s">
        <v>431</v>
      </c>
      <c r="D168" s="173" t="s">
        <v>414</v>
      </c>
      <c r="E168" s="174">
        <v>39</v>
      </c>
      <c r="F168" s="175"/>
      <c r="G168" s="176">
        <f>ROUND(E168*F168,2)</f>
        <v>0</v>
      </c>
      <c r="H168" s="158"/>
      <c r="I168" s="157">
        <f>ROUND(E168*H168,2)</f>
        <v>0</v>
      </c>
      <c r="J168" s="158"/>
      <c r="K168" s="157">
        <f>ROUND(E168*J168,2)</f>
        <v>0</v>
      </c>
      <c r="L168" s="157">
        <v>21</v>
      </c>
      <c r="M168" s="157">
        <f>G168*(1+L168/100)</f>
        <v>0</v>
      </c>
      <c r="N168" s="156">
        <v>7.8499999999999993E-3</v>
      </c>
      <c r="O168" s="156">
        <f>ROUND(E168*N168,2)</f>
        <v>0.31</v>
      </c>
      <c r="P168" s="156">
        <v>0</v>
      </c>
      <c r="Q168" s="156">
        <f>ROUND(E168*P168,2)</f>
        <v>0</v>
      </c>
      <c r="R168" s="157"/>
      <c r="S168" s="157" t="s">
        <v>183</v>
      </c>
      <c r="T168" s="157" t="s">
        <v>251</v>
      </c>
      <c r="U168" s="157">
        <v>25.79</v>
      </c>
      <c r="V168" s="157">
        <f>ROUND(E168*U168,2)</f>
        <v>1005.81</v>
      </c>
      <c r="W168" s="157"/>
      <c r="X168" s="157" t="s">
        <v>234</v>
      </c>
      <c r="Y168" s="157" t="s">
        <v>171</v>
      </c>
      <c r="Z168" s="147"/>
      <c r="AA168" s="147"/>
      <c r="AB168" s="147"/>
      <c r="AC168" s="147"/>
      <c r="AD168" s="147"/>
      <c r="AE168" s="147"/>
      <c r="AF168" s="147"/>
      <c r="AG168" s="147" t="s">
        <v>235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2" x14ac:dyDescent="0.2">
      <c r="A169" s="154"/>
      <c r="B169" s="155"/>
      <c r="C169" s="253" t="s">
        <v>432</v>
      </c>
      <c r="D169" s="254"/>
      <c r="E169" s="254"/>
      <c r="F169" s="254"/>
      <c r="G169" s="254"/>
      <c r="H169" s="157"/>
      <c r="I169" s="157"/>
      <c r="J169" s="157"/>
      <c r="K169" s="157"/>
      <c r="L169" s="157"/>
      <c r="M169" s="157"/>
      <c r="N169" s="156"/>
      <c r="O169" s="156"/>
      <c r="P169" s="156"/>
      <c r="Q169" s="156"/>
      <c r="R169" s="157"/>
      <c r="S169" s="157"/>
      <c r="T169" s="157"/>
      <c r="U169" s="157"/>
      <c r="V169" s="157"/>
      <c r="W169" s="157"/>
      <c r="X169" s="157"/>
      <c r="Y169" s="157"/>
      <c r="Z169" s="147"/>
      <c r="AA169" s="147"/>
      <c r="AB169" s="147"/>
      <c r="AC169" s="147"/>
      <c r="AD169" s="147"/>
      <c r="AE169" s="147"/>
      <c r="AF169" s="147"/>
      <c r="AG169" s="147" t="s">
        <v>174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2" x14ac:dyDescent="0.2">
      <c r="A170" s="154"/>
      <c r="B170" s="155"/>
      <c r="C170" s="185" t="s">
        <v>433</v>
      </c>
      <c r="D170" s="183"/>
      <c r="E170" s="184">
        <v>6</v>
      </c>
      <c r="F170" s="157"/>
      <c r="G170" s="1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7"/>
      <c r="AA170" s="147"/>
      <c r="AB170" s="147"/>
      <c r="AC170" s="147"/>
      <c r="AD170" s="147"/>
      <c r="AE170" s="147"/>
      <c r="AF170" s="147"/>
      <c r="AG170" s="147" t="s">
        <v>239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3" x14ac:dyDescent="0.2">
      <c r="A171" s="154"/>
      <c r="B171" s="155"/>
      <c r="C171" s="185" t="s">
        <v>434</v>
      </c>
      <c r="D171" s="183"/>
      <c r="E171" s="184">
        <v>33</v>
      </c>
      <c r="F171" s="157"/>
      <c r="G171" s="157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57"/>
      <c r="Z171" s="147"/>
      <c r="AA171" s="147"/>
      <c r="AB171" s="147"/>
      <c r="AC171" s="147"/>
      <c r="AD171" s="147"/>
      <c r="AE171" s="147"/>
      <c r="AF171" s="147"/>
      <c r="AG171" s="147" t="s">
        <v>239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71">
        <v>39</v>
      </c>
      <c r="B172" s="172" t="s">
        <v>435</v>
      </c>
      <c r="C172" s="179" t="s">
        <v>436</v>
      </c>
      <c r="D172" s="173" t="s">
        <v>414</v>
      </c>
      <c r="E172" s="174">
        <v>39</v>
      </c>
      <c r="F172" s="175"/>
      <c r="G172" s="176">
        <f>ROUND(E172*F172,2)</f>
        <v>0</v>
      </c>
      <c r="H172" s="158"/>
      <c r="I172" s="157">
        <f>ROUND(E172*H172,2)</f>
        <v>0</v>
      </c>
      <c r="J172" s="158"/>
      <c r="K172" s="157">
        <f>ROUND(E172*J172,2)</f>
        <v>0</v>
      </c>
      <c r="L172" s="157">
        <v>21</v>
      </c>
      <c r="M172" s="157">
        <f>G172*(1+L172/100)</f>
        <v>0</v>
      </c>
      <c r="N172" s="156">
        <v>0</v>
      </c>
      <c r="O172" s="156">
        <f>ROUND(E172*N172,2)</f>
        <v>0</v>
      </c>
      <c r="P172" s="156">
        <v>0</v>
      </c>
      <c r="Q172" s="156">
        <f>ROUND(E172*P172,2)</f>
        <v>0</v>
      </c>
      <c r="R172" s="157"/>
      <c r="S172" s="157" t="s">
        <v>183</v>
      </c>
      <c r="T172" s="157" t="s">
        <v>251</v>
      </c>
      <c r="U172" s="157">
        <v>50.45</v>
      </c>
      <c r="V172" s="157">
        <f>ROUND(E172*U172,2)</f>
        <v>1967.55</v>
      </c>
      <c r="W172" s="157"/>
      <c r="X172" s="157" t="s">
        <v>234</v>
      </c>
      <c r="Y172" s="157" t="s">
        <v>171</v>
      </c>
      <c r="Z172" s="147"/>
      <c r="AA172" s="147"/>
      <c r="AB172" s="147"/>
      <c r="AC172" s="147"/>
      <c r="AD172" s="147"/>
      <c r="AE172" s="147"/>
      <c r="AF172" s="147"/>
      <c r="AG172" s="147" t="s">
        <v>235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2" x14ac:dyDescent="0.2">
      <c r="A173" s="154"/>
      <c r="B173" s="155"/>
      <c r="C173" s="253" t="s">
        <v>432</v>
      </c>
      <c r="D173" s="254"/>
      <c r="E173" s="254"/>
      <c r="F173" s="254"/>
      <c r="G173" s="254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57"/>
      <c r="Z173" s="147"/>
      <c r="AA173" s="147"/>
      <c r="AB173" s="147"/>
      <c r="AC173" s="147"/>
      <c r="AD173" s="147"/>
      <c r="AE173" s="147"/>
      <c r="AF173" s="147"/>
      <c r="AG173" s="147" t="s">
        <v>174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2" x14ac:dyDescent="0.2">
      <c r="A174" s="154"/>
      <c r="B174" s="155"/>
      <c r="C174" s="185" t="s">
        <v>433</v>
      </c>
      <c r="D174" s="183"/>
      <c r="E174" s="184">
        <v>6</v>
      </c>
      <c r="F174" s="157"/>
      <c r="G174" s="157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57"/>
      <c r="Z174" s="147"/>
      <c r="AA174" s="147"/>
      <c r="AB174" s="147"/>
      <c r="AC174" s="147"/>
      <c r="AD174" s="147"/>
      <c r="AE174" s="147"/>
      <c r="AF174" s="147"/>
      <c r="AG174" s="147" t="s">
        <v>239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3" x14ac:dyDescent="0.2">
      <c r="A175" s="154"/>
      <c r="B175" s="155"/>
      <c r="C175" s="185" t="s">
        <v>434</v>
      </c>
      <c r="D175" s="183"/>
      <c r="E175" s="184">
        <v>33</v>
      </c>
      <c r="F175" s="157"/>
      <c r="G175" s="157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57"/>
      <c r="Z175" s="147"/>
      <c r="AA175" s="147"/>
      <c r="AB175" s="147"/>
      <c r="AC175" s="147"/>
      <c r="AD175" s="147"/>
      <c r="AE175" s="147"/>
      <c r="AF175" s="147"/>
      <c r="AG175" s="147" t="s">
        <v>239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71">
        <v>40</v>
      </c>
      <c r="B176" s="172" t="s">
        <v>437</v>
      </c>
      <c r="C176" s="179" t="s">
        <v>438</v>
      </c>
      <c r="D176" s="173" t="s">
        <v>414</v>
      </c>
      <c r="E176" s="174">
        <v>2</v>
      </c>
      <c r="F176" s="175"/>
      <c r="G176" s="176">
        <f>ROUND(E176*F176,2)</f>
        <v>0</v>
      </c>
      <c r="H176" s="158"/>
      <c r="I176" s="157">
        <f>ROUND(E176*H176,2)</f>
        <v>0</v>
      </c>
      <c r="J176" s="158"/>
      <c r="K176" s="157">
        <f>ROUND(E176*J176,2)</f>
        <v>0</v>
      </c>
      <c r="L176" s="157">
        <v>21</v>
      </c>
      <c r="M176" s="157">
        <f>G176*(1+L176/100)</f>
        <v>0</v>
      </c>
      <c r="N176" s="156">
        <v>0</v>
      </c>
      <c r="O176" s="156">
        <f>ROUND(E176*N176,2)</f>
        <v>0</v>
      </c>
      <c r="P176" s="156">
        <v>0</v>
      </c>
      <c r="Q176" s="156">
        <f>ROUND(E176*P176,2)</f>
        <v>0</v>
      </c>
      <c r="R176" s="157"/>
      <c r="S176" s="157" t="s">
        <v>183</v>
      </c>
      <c r="T176" s="157" t="s">
        <v>251</v>
      </c>
      <c r="U176" s="157">
        <v>1.27</v>
      </c>
      <c r="V176" s="157">
        <f>ROUND(E176*U176,2)</f>
        <v>2.54</v>
      </c>
      <c r="W176" s="157"/>
      <c r="X176" s="157" t="s">
        <v>234</v>
      </c>
      <c r="Y176" s="157" t="s">
        <v>171</v>
      </c>
      <c r="Z176" s="147"/>
      <c r="AA176" s="147"/>
      <c r="AB176" s="147"/>
      <c r="AC176" s="147"/>
      <c r="AD176" s="147"/>
      <c r="AE176" s="147"/>
      <c r="AF176" s="147"/>
      <c r="AG176" s="147" t="s">
        <v>235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2" x14ac:dyDescent="0.2">
      <c r="A177" s="154"/>
      <c r="B177" s="155"/>
      <c r="C177" s="253" t="s">
        <v>439</v>
      </c>
      <c r="D177" s="254"/>
      <c r="E177" s="254"/>
      <c r="F177" s="254"/>
      <c r="G177" s="254"/>
      <c r="H177" s="157"/>
      <c r="I177" s="157"/>
      <c r="J177" s="157"/>
      <c r="K177" s="157"/>
      <c r="L177" s="157"/>
      <c r="M177" s="157"/>
      <c r="N177" s="156"/>
      <c r="O177" s="156"/>
      <c r="P177" s="156"/>
      <c r="Q177" s="156"/>
      <c r="R177" s="157"/>
      <c r="S177" s="157"/>
      <c r="T177" s="157"/>
      <c r="U177" s="157"/>
      <c r="V177" s="157"/>
      <c r="W177" s="157"/>
      <c r="X177" s="157"/>
      <c r="Y177" s="157"/>
      <c r="Z177" s="147"/>
      <c r="AA177" s="147"/>
      <c r="AB177" s="147"/>
      <c r="AC177" s="147"/>
      <c r="AD177" s="147"/>
      <c r="AE177" s="147"/>
      <c r="AF177" s="147"/>
      <c r="AG177" s="147" t="s">
        <v>174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3" x14ac:dyDescent="0.2">
      <c r="A178" s="154"/>
      <c r="B178" s="155"/>
      <c r="C178" s="251" t="s">
        <v>440</v>
      </c>
      <c r="D178" s="252"/>
      <c r="E178" s="252"/>
      <c r="F178" s="252"/>
      <c r="G178" s="252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7"/>
      <c r="AA178" s="147"/>
      <c r="AB178" s="147"/>
      <c r="AC178" s="147"/>
      <c r="AD178" s="147"/>
      <c r="AE178" s="147"/>
      <c r="AF178" s="147"/>
      <c r="AG178" s="147" t="s">
        <v>174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3" x14ac:dyDescent="0.2">
      <c r="A179" s="154"/>
      <c r="B179" s="155"/>
      <c r="C179" s="251" t="s">
        <v>441</v>
      </c>
      <c r="D179" s="252"/>
      <c r="E179" s="252"/>
      <c r="F179" s="252"/>
      <c r="G179" s="252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57"/>
      <c r="Z179" s="147"/>
      <c r="AA179" s="147"/>
      <c r="AB179" s="147"/>
      <c r="AC179" s="147"/>
      <c r="AD179" s="147"/>
      <c r="AE179" s="147"/>
      <c r="AF179" s="147"/>
      <c r="AG179" s="147" t="s">
        <v>174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3" x14ac:dyDescent="0.2">
      <c r="A180" s="154"/>
      <c r="B180" s="155"/>
      <c r="C180" s="251" t="s">
        <v>442</v>
      </c>
      <c r="D180" s="252"/>
      <c r="E180" s="252"/>
      <c r="F180" s="252"/>
      <c r="G180" s="252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57"/>
      <c r="Z180" s="147"/>
      <c r="AA180" s="147"/>
      <c r="AB180" s="147"/>
      <c r="AC180" s="147"/>
      <c r="AD180" s="147"/>
      <c r="AE180" s="147"/>
      <c r="AF180" s="147"/>
      <c r="AG180" s="147" t="s">
        <v>174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3" x14ac:dyDescent="0.2">
      <c r="A181" s="154"/>
      <c r="B181" s="155"/>
      <c r="C181" s="251" t="s">
        <v>443</v>
      </c>
      <c r="D181" s="252"/>
      <c r="E181" s="252"/>
      <c r="F181" s="252"/>
      <c r="G181" s="252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57"/>
      <c r="Z181" s="147"/>
      <c r="AA181" s="147"/>
      <c r="AB181" s="147"/>
      <c r="AC181" s="147"/>
      <c r="AD181" s="147"/>
      <c r="AE181" s="147"/>
      <c r="AF181" s="147"/>
      <c r="AG181" s="147" t="s">
        <v>174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3" x14ac:dyDescent="0.2">
      <c r="A182" s="154"/>
      <c r="B182" s="155"/>
      <c r="C182" s="251" t="s">
        <v>444</v>
      </c>
      <c r="D182" s="252"/>
      <c r="E182" s="252"/>
      <c r="F182" s="252"/>
      <c r="G182" s="252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7"/>
      <c r="AA182" s="147"/>
      <c r="AB182" s="147"/>
      <c r="AC182" s="147"/>
      <c r="AD182" s="147"/>
      <c r="AE182" s="147"/>
      <c r="AF182" s="147"/>
      <c r="AG182" s="147" t="s">
        <v>174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3" x14ac:dyDescent="0.2">
      <c r="A183" s="154"/>
      <c r="B183" s="155"/>
      <c r="C183" s="251" t="s">
        <v>445</v>
      </c>
      <c r="D183" s="252"/>
      <c r="E183" s="252"/>
      <c r="F183" s="252"/>
      <c r="G183" s="252"/>
      <c r="H183" s="157"/>
      <c r="I183" s="157"/>
      <c r="J183" s="157"/>
      <c r="K183" s="157"/>
      <c r="L183" s="157"/>
      <c r="M183" s="157"/>
      <c r="N183" s="156"/>
      <c r="O183" s="156"/>
      <c r="P183" s="156"/>
      <c r="Q183" s="156"/>
      <c r="R183" s="157"/>
      <c r="S183" s="157"/>
      <c r="T183" s="157"/>
      <c r="U183" s="157"/>
      <c r="V183" s="157"/>
      <c r="W183" s="157"/>
      <c r="X183" s="157"/>
      <c r="Y183" s="157"/>
      <c r="Z183" s="147"/>
      <c r="AA183" s="147"/>
      <c r="AB183" s="147"/>
      <c r="AC183" s="147"/>
      <c r="AD183" s="147"/>
      <c r="AE183" s="147"/>
      <c r="AF183" s="147"/>
      <c r="AG183" s="147" t="s">
        <v>174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71">
        <v>41</v>
      </c>
      <c r="B184" s="172" t="s">
        <v>446</v>
      </c>
      <c r="C184" s="179" t="s">
        <v>447</v>
      </c>
      <c r="D184" s="173" t="s">
        <v>414</v>
      </c>
      <c r="E184" s="174">
        <v>7</v>
      </c>
      <c r="F184" s="175"/>
      <c r="G184" s="176">
        <f>ROUND(E184*F184,2)</f>
        <v>0</v>
      </c>
      <c r="H184" s="158"/>
      <c r="I184" s="157">
        <f>ROUND(E184*H184,2)</f>
        <v>0</v>
      </c>
      <c r="J184" s="158"/>
      <c r="K184" s="157">
        <f>ROUND(E184*J184,2)</f>
        <v>0</v>
      </c>
      <c r="L184" s="157">
        <v>21</v>
      </c>
      <c r="M184" s="157">
        <f>G184*(1+L184/100)</f>
        <v>0</v>
      </c>
      <c r="N184" s="156">
        <v>0</v>
      </c>
      <c r="O184" s="156">
        <f>ROUND(E184*N184,2)</f>
        <v>0</v>
      </c>
      <c r="P184" s="156">
        <v>0</v>
      </c>
      <c r="Q184" s="156">
        <f>ROUND(E184*P184,2)</f>
        <v>0</v>
      </c>
      <c r="R184" s="157"/>
      <c r="S184" s="157" t="s">
        <v>183</v>
      </c>
      <c r="T184" s="157" t="s">
        <v>251</v>
      </c>
      <c r="U184" s="157">
        <v>3.15</v>
      </c>
      <c r="V184" s="157">
        <f>ROUND(E184*U184,2)</f>
        <v>22.05</v>
      </c>
      <c r="W184" s="157"/>
      <c r="X184" s="157" t="s">
        <v>234</v>
      </c>
      <c r="Y184" s="157" t="s">
        <v>171</v>
      </c>
      <c r="Z184" s="147"/>
      <c r="AA184" s="147"/>
      <c r="AB184" s="147"/>
      <c r="AC184" s="147"/>
      <c r="AD184" s="147"/>
      <c r="AE184" s="147"/>
      <c r="AF184" s="147"/>
      <c r="AG184" s="147" t="s">
        <v>235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2" x14ac:dyDescent="0.2">
      <c r="A185" s="154"/>
      <c r="B185" s="155"/>
      <c r="C185" s="253" t="s">
        <v>439</v>
      </c>
      <c r="D185" s="254"/>
      <c r="E185" s="254"/>
      <c r="F185" s="254"/>
      <c r="G185" s="254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57"/>
      <c r="Z185" s="147"/>
      <c r="AA185" s="147"/>
      <c r="AB185" s="147"/>
      <c r="AC185" s="147"/>
      <c r="AD185" s="147"/>
      <c r="AE185" s="147"/>
      <c r="AF185" s="147"/>
      <c r="AG185" s="147" t="s">
        <v>174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3" x14ac:dyDescent="0.2">
      <c r="A186" s="154"/>
      <c r="B186" s="155"/>
      <c r="C186" s="251" t="s">
        <v>440</v>
      </c>
      <c r="D186" s="252"/>
      <c r="E186" s="252"/>
      <c r="F186" s="252"/>
      <c r="G186" s="252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57"/>
      <c r="Z186" s="147"/>
      <c r="AA186" s="147"/>
      <c r="AB186" s="147"/>
      <c r="AC186" s="147"/>
      <c r="AD186" s="147"/>
      <c r="AE186" s="147"/>
      <c r="AF186" s="147"/>
      <c r="AG186" s="147" t="s">
        <v>174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3" x14ac:dyDescent="0.2">
      <c r="A187" s="154"/>
      <c r="B187" s="155"/>
      <c r="C187" s="251" t="s">
        <v>441</v>
      </c>
      <c r="D187" s="252"/>
      <c r="E187" s="252"/>
      <c r="F187" s="252"/>
      <c r="G187" s="252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57"/>
      <c r="Z187" s="147"/>
      <c r="AA187" s="147"/>
      <c r="AB187" s="147"/>
      <c r="AC187" s="147"/>
      <c r="AD187" s="147"/>
      <c r="AE187" s="147"/>
      <c r="AF187" s="147"/>
      <c r="AG187" s="147" t="s">
        <v>174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3" x14ac:dyDescent="0.2">
      <c r="A188" s="154"/>
      <c r="B188" s="155"/>
      <c r="C188" s="251" t="s">
        <v>442</v>
      </c>
      <c r="D188" s="252"/>
      <c r="E188" s="252"/>
      <c r="F188" s="252"/>
      <c r="G188" s="252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57"/>
      <c r="Z188" s="147"/>
      <c r="AA188" s="147"/>
      <c r="AB188" s="147"/>
      <c r="AC188" s="147"/>
      <c r="AD188" s="147"/>
      <c r="AE188" s="147"/>
      <c r="AF188" s="147"/>
      <c r="AG188" s="147" t="s">
        <v>174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3" x14ac:dyDescent="0.2">
      <c r="A189" s="154"/>
      <c r="B189" s="155"/>
      <c r="C189" s="251" t="s">
        <v>443</v>
      </c>
      <c r="D189" s="252"/>
      <c r="E189" s="252"/>
      <c r="F189" s="252"/>
      <c r="G189" s="252"/>
      <c r="H189" s="157"/>
      <c r="I189" s="157"/>
      <c r="J189" s="157"/>
      <c r="K189" s="157"/>
      <c r="L189" s="157"/>
      <c r="M189" s="157"/>
      <c r="N189" s="156"/>
      <c r="O189" s="156"/>
      <c r="P189" s="156"/>
      <c r="Q189" s="156"/>
      <c r="R189" s="157"/>
      <c r="S189" s="157"/>
      <c r="T189" s="157"/>
      <c r="U189" s="157"/>
      <c r="V189" s="157"/>
      <c r="W189" s="157"/>
      <c r="X189" s="157"/>
      <c r="Y189" s="157"/>
      <c r="Z189" s="147"/>
      <c r="AA189" s="147"/>
      <c r="AB189" s="147"/>
      <c r="AC189" s="147"/>
      <c r="AD189" s="147"/>
      <c r="AE189" s="147"/>
      <c r="AF189" s="147"/>
      <c r="AG189" s="147" t="s">
        <v>174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3" x14ac:dyDescent="0.2">
      <c r="A190" s="154"/>
      <c r="B190" s="155"/>
      <c r="C190" s="251" t="s">
        <v>444</v>
      </c>
      <c r="D190" s="252"/>
      <c r="E190" s="252"/>
      <c r="F190" s="252"/>
      <c r="G190" s="252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57"/>
      <c r="Z190" s="147"/>
      <c r="AA190" s="147"/>
      <c r="AB190" s="147"/>
      <c r="AC190" s="147"/>
      <c r="AD190" s="147"/>
      <c r="AE190" s="147"/>
      <c r="AF190" s="147"/>
      <c r="AG190" s="147" t="s">
        <v>174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3" x14ac:dyDescent="0.2">
      <c r="A191" s="154"/>
      <c r="B191" s="155"/>
      <c r="C191" s="251" t="s">
        <v>445</v>
      </c>
      <c r="D191" s="252"/>
      <c r="E191" s="252"/>
      <c r="F191" s="252"/>
      <c r="G191" s="252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57"/>
      <c r="Z191" s="147"/>
      <c r="AA191" s="147"/>
      <c r="AB191" s="147"/>
      <c r="AC191" s="147"/>
      <c r="AD191" s="147"/>
      <c r="AE191" s="147"/>
      <c r="AF191" s="147"/>
      <c r="AG191" s="147" t="s">
        <v>174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2" x14ac:dyDescent="0.2">
      <c r="A192" s="154"/>
      <c r="B192" s="155"/>
      <c r="C192" s="185" t="s">
        <v>448</v>
      </c>
      <c r="D192" s="183"/>
      <c r="E192" s="184">
        <v>7</v>
      </c>
      <c r="F192" s="157"/>
      <c r="G192" s="157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57"/>
      <c r="Z192" s="147"/>
      <c r="AA192" s="147"/>
      <c r="AB192" s="147"/>
      <c r="AC192" s="147"/>
      <c r="AD192" s="147"/>
      <c r="AE192" s="147"/>
      <c r="AF192" s="147"/>
      <c r="AG192" s="147" t="s">
        <v>239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71">
        <v>42</v>
      </c>
      <c r="B193" s="172" t="s">
        <v>449</v>
      </c>
      <c r="C193" s="179" t="s">
        <v>450</v>
      </c>
      <c r="D193" s="173" t="s">
        <v>250</v>
      </c>
      <c r="E193" s="174">
        <v>74.3</v>
      </c>
      <c r="F193" s="175"/>
      <c r="G193" s="176">
        <f>ROUND(E193*F193,2)</f>
        <v>0</v>
      </c>
      <c r="H193" s="158"/>
      <c r="I193" s="157">
        <f>ROUND(E193*H193,2)</f>
        <v>0</v>
      </c>
      <c r="J193" s="158"/>
      <c r="K193" s="157">
        <f>ROUND(E193*J193,2)</f>
        <v>0</v>
      </c>
      <c r="L193" s="157">
        <v>21</v>
      </c>
      <c r="M193" s="157">
        <f>G193*(1+L193/100)</f>
        <v>0</v>
      </c>
      <c r="N193" s="156">
        <v>0</v>
      </c>
      <c r="O193" s="156">
        <f>ROUND(E193*N193,2)</f>
        <v>0</v>
      </c>
      <c r="P193" s="156">
        <v>0</v>
      </c>
      <c r="Q193" s="156">
        <f>ROUND(E193*P193,2)</f>
        <v>0</v>
      </c>
      <c r="R193" s="157"/>
      <c r="S193" s="157" t="s">
        <v>183</v>
      </c>
      <c r="T193" s="157" t="s">
        <v>251</v>
      </c>
      <c r="U193" s="157">
        <v>0.17</v>
      </c>
      <c r="V193" s="157">
        <f>ROUND(E193*U193,2)</f>
        <v>12.63</v>
      </c>
      <c r="W193" s="157"/>
      <c r="X193" s="157" t="s">
        <v>234</v>
      </c>
      <c r="Y193" s="157" t="s">
        <v>171</v>
      </c>
      <c r="Z193" s="147"/>
      <c r="AA193" s="147"/>
      <c r="AB193" s="147"/>
      <c r="AC193" s="147"/>
      <c r="AD193" s="147"/>
      <c r="AE193" s="147"/>
      <c r="AF193" s="147"/>
      <c r="AG193" s="147" t="s">
        <v>235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2" x14ac:dyDescent="0.2">
      <c r="A194" s="154"/>
      <c r="B194" s="155"/>
      <c r="C194" s="253" t="s">
        <v>451</v>
      </c>
      <c r="D194" s="254"/>
      <c r="E194" s="254"/>
      <c r="F194" s="254"/>
      <c r="G194" s="254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7"/>
      <c r="AA194" s="147"/>
      <c r="AB194" s="147"/>
      <c r="AC194" s="147"/>
      <c r="AD194" s="147"/>
      <c r="AE194" s="147"/>
      <c r="AF194" s="147"/>
      <c r="AG194" s="147" t="s">
        <v>174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2" x14ac:dyDescent="0.2">
      <c r="A195" s="154"/>
      <c r="B195" s="155"/>
      <c r="C195" s="185" t="s">
        <v>452</v>
      </c>
      <c r="D195" s="183"/>
      <c r="E195" s="184">
        <v>4.3</v>
      </c>
      <c r="F195" s="157"/>
      <c r="G195" s="157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57"/>
      <c r="Z195" s="147"/>
      <c r="AA195" s="147"/>
      <c r="AB195" s="147"/>
      <c r="AC195" s="147"/>
      <c r="AD195" s="147"/>
      <c r="AE195" s="147"/>
      <c r="AF195" s="147"/>
      <c r="AG195" s="147" t="s">
        <v>239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3" x14ac:dyDescent="0.2">
      <c r="A196" s="154"/>
      <c r="B196" s="155"/>
      <c r="C196" s="185" t="s">
        <v>453</v>
      </c>
      <c r="D196" s="183"/>
      <c r="E196" s="184">
        <v>9</v>
      </c>
      <c r="F196" s="157"/>
      <c r="G196" s="157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57"/>
      <c r="Z196" s="147"/>
      <c r="AA196" s="147"/>
      <c r="AB196" s="147"/>
      <c r="AC196" s="147"/>
      <c r="AD196" s="147"/>
      <c r="AE196" s="147"/>
      <c r="AF196" s="147"/>
      <c r="AG196" s="147" t="s">
        <v>239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3" x14ac:dyDescent="0.2">
      <c r="A197" s="154"/>
      <c r="B197" s="155"/>
      <c r="C197" s="185" t="s">
        <v>454</v>
      </c>
      <c r="D197" s="183"/>
      <c r="E197" s="184">
        <v>6</v>
      </c>
      <c r="F197" s="157"/>
      <c r="G197" s="157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57"/>
      <c r="Z197" s="147"/>
      <c r="AA197" s="147"/>
      <c r="AB197" s="147"/>
      <c r="AC197" s="147"/>
      <c r="AD197" s="147"/>
      <c r="AE197" s="147"/>
      <c r="AF197" s="147"/>
      <c r="AG197" s="147" t="s">
        <v>239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3" x14ac:dyDescent="0.2">
      <c r="A198" s="154"/>
      <c r="B198" s="155"/>
      <c r="C198" s="185" t="s">
        <v>455</v>
      </c>
      <c r="D198" s="183"/>
      <c r="E198" s="184">
        <v>55</v>
      </c>
      <c r="F198" s="157"/>
      <c r="G198" s="157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57"/>
      <c r="Z198" s="147"/>
      <c r="AA198" s="147"/>
      <c r="AB198" s="147"/>
      <c r="AC198" s="147"/>
      <c r="AD198" s="147"/>
      <c r="AE198" s="147"/>
      <c r="AF198" s="147"/>
      <c r="AG198" s="147" t="s">
        <v>239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71">
        <v>43</v>
      </c>
      <c r="B199" s="172" t="s">
        <v>456</v>
      </c>
      <c r="C199" s="179" t="s">
        <v>457</v>
      </c>
      <c r="D199" s="173" t="s">
        <v>250</v>
      </c>
      <c r="E199" s="174">
        <v>74.3</v>
      </c>
      <c r="F199" s="175"/>
      <c r="G199" s="176">
        <f>ROUND(E199*F199,2)</f>
        <v>0</v>
      </c>
      <c r="H199" s="158"/>
      <c r="I199" s="157">
        <f>ROUND(E199*H199,2)</f>
        <v>0</v>
      </c>
      <c r="J199" s="158"/>
      <c r="K199" s="157">
        <f>ROUND(E199*J199,2)</f>
        <v>0</v>
      </c>
      <c r="L199" s="157">
        <v>21</v>
      </c>
      <c r="M199" s="157">
        <f>G199*(1+L199/100)</f>
        <v>0</v>
      </c>
      <c r="N199" s="156">
        <v>0</v>
      </c>
      <c r="O199" s="156">
        <f>ROUND(E199*N199,2)</f>
        <v>0</v>
      </c>
      <c r="P199" s="156">
        <v>0</v>
      </c>
      <c r="Q199" s="156">
        <f>ROUND(E199*P199,2)</f>
        <v>0</v>
      </c>
      <c r="R199" s="157"/>
      <c r="S199" s="157" t="s">
        <v>183</v>
      </c>
      <c r="T199" s="157" t="s">
        <v>251</v>
      </c>
      <c r="U199" s="157">
        <v>0</v>
      </c>
      <c r="V199" s="157">
        <f>ROUND(E199*U199,2)</f>
        <v>0</v>
      </c>
      <c r="W199" s="157"/>
      <c r="X199" s="157" t="s">
        <v>234</v>
      </c>
      <c r="Y199" s="157" t="s">
        <v>171</v>
      </c>
      <c r="Z199" s="147"/>
      <c r="AA199" s="147"/>
      <c r="AB199" s="147"/>
      <c r="AC199" s="147"/>
      <c r="AD199" s="147"/>
      <c r="AE199" s="147"/>
      <c r="AF199" s="147"/>
      <c r="AG199" s="147" t="s">
        <v>235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2" x14ac:dyDescent="0.2">
      <c r="A200" s="154"/>
      <c r="B200" s="155"/>
      <c r="C200" s="253" t="s">
        <v>458</v>
      </c>
      <c r="D200" s="254"/>
      <c r="E200" s="254"/>
      <c r="F200" s="254"/>
      <c r="G200" s="254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7"/>
      <c r="AA200" s="147"/>
      <c r="AB200" s="147"/>
      <c r="AC200" s="147"/>
      <c r="AD200" s="147"/>
      <c r="AE200" s="147"/>
      <c r="AF200" s="147"/>
      <c r="AG200" s="147" t="s">
        <v>174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2" x14ac:dyDescent="0.2">
      <c r="A201" s="154"/>
      <c r="B201" s="155"/>
      <c r="C201" s="185" t="s">
        <v>452</v>
      </c>
      <c r="D201" s="183"/>
      <c r="E201" s="184">
        <v>4.3</v>
      </c>
      <c r="F201" s="157"/>
      <c r="G201" s="157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7"/>
      <c r="AA201" s="147"/>
      <c r="AB201" s="147"/>
      <c r="AC201" s="147"/>
      <c r="AD201" s="147"/>
      <c r="AE201" s="147"/>
      <c r="AF201" s="147"/>
      <c r="AG201" s="147" t="s">
        <v>239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3" x14ac:dyDescent="0.2">
      <c r="A202" s="154"/>
      <c r="B202" s="155"/>
      <c r="C202" s="185" t="s">
        <v>453</v>
      </c>
      <c r="D202" s="183"/>
      <c r="E202" s="184">
        <v>9</v>
      </c>
      <c r="F202" s="157"/>
      <c r="G202" s="157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57"/>
      <c r="Z202" s="147"/>
      <c r="AA202" s="147"/>
      <c r="AB202" s="147"/>
      <c r="AC202" s="147"/>
      <c r="AD202" s="147"/>
      <c r="AE202" s="147"/>
      <c r="AF202" s="147"/>
      <c r="AG202" s="147" t="s">
        <v>239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3" x14ac:dyDescent="0.2">
      <c r="A203" s="154"/>
      <c r="B203" s="155"/>
      <c r="C203" s="185" t="s">
        <v>454</v>
      </c>
      <c r="D203" s="183"/>
      <c r="E203" s="184">
        <v>6</v>
      </c>
      <c r="F203" s="157"/>
      <c r="G203" s="157"/>
      <c r="H203" s="157"/>
      <c r="I203" s="157"/>
      <c r="J203" s="157"/>
      <c r="K203" s="157"/>
      <c r="L203" s="157"/>
      <c r="M203" s="157"/>
      <c r="N203" s="156"/>
      <c r="O203" s="156"/>
      <c r="P203" s="156"/>
      <c r="Q203" s="156"/>
      <c r="R203" s="157"/>
      <c r="S203" s="157"/>
      <c r="T203" s="157"/>
      <c r="U203" s="157"/>
      <c r="V203" s="157"/>
      <c r="W203" s="157"/>
      <c r="X203" s="157"/>
      <c r="Y203" s="157"/>
      <c r="Z203" s="147"/>
      <c r="AA203" s="147"/>
      <c r="AB203" s="147"/>
      <c r="AC203" s="147"/>
      <c r="AD203" s="147"/>
      <c r="AE203" s="147"/>
      <c r="AF203" s="147"/>
      <c r="AG203" s="147" t="s">
        <v>239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3" x14ac:dyDescent="0.2">
      <c r="A204" s="154"/>
      <c r="B204" s="155"/>
      <c r="C204" s="185" t="s">
        <v>455</v>
      </c>
      <c r="D204" s="183"/>
      <c r="E204" s="184">
        <v>55</v>
      </c>
      <c r="F204" s="157"/>
      <c r="G204" s="157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57"/>
      <c r="Z204" s="147"/>
      <c r="AA204" s="147"/>
      <c r="AB204" s="147"/>
      <c r="AC204" s="147"/>
      <c r="AD204" s="147"/>
      <c r="AE204" s="147"/>
      <c r="AF204" s="147"/>
      <c r="AG204" s="147" t="s">
        <v>239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71">
        <v>44</v>
      </c>
      <c r="B205" s="172" t="s">
        <v>459</v>
      </c>
      <c r="C205" s="179" t="s">
        <v>460</v>
      </c>
      <c r="D205" s="173" t="s">
        <v>250</v>
      </c>
      <c r="E205" s="174">
        <v>74.3</v>
      </c>
      <c r="F205" s="175"/>
      <c r="G205" s="176">
        <f>ROUND(E205*F205,2)</f>
        <v>0</v>
      </c>
      <c r="H205" s="158"/>
      <c r="I205" s="157">
        <f>ROUND(E205*H205,2)</f>
        <v>0</v>
      </c>
      <c r="J205" s="158"/>
      <c r="K205" s="157">
        <f>ROUND(E205*J205,2)</f>
        <v>0</v>
      </c>
      <c r="L205" s="157">
        <v>21</v>
      </c>
      <c r="M205" s="157">
        <f>G205*(1+L205/100)</f>
        <v>0</v>
      </c>
      <c r="N205" s="156">
        <v>5.0000000000000002E-5</v>
      </c>
      <c r="O205" s="156">
        <f>ROUND(E205*N205,2)</f>
        <v>0</v>
      </c>
      <c r="P205" s="156">
        <v>0</v>
      </c>
      <c r="Q205" s="156">
        <f>ROUND(E205*P205,2)</f>
        <v>0</v>
      </c>
      <c r="R205" s="157"/>
      <c r="S205" s="157" t="s">
        <v>183</v>
      </c>
      <c r="T205" s="157" t="s">
        <v>251</v>
      </c>
      <c r="U205" s="157">
        <v>0.03</v>
      </c>
      <c r="V205" s="157">
        <f>ROUND(E205*U205,2)</f>
        <v>2.23</v>
      </c>
      <c r="W205" s="157"/>
      <c r="X205" s="157" t="s">
        <v>234</v>
      </c>
      <c r="Y205" s="157" t="s">
        <v>171</v>
      </c>
      <c r="Z205" s="147"/>
      <c r="AA205" s="147"/>
      <c r="AB205" s="147"/>
      <c r="AC205" s="147"/>
      <c r="AD205" s="147"/>
      <c r="AE205" s="147"/>
      <c r="AF205" s="147"/>
      <c r="AG205" s="147" t="s">
        <v>235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2" x14ac:dyDescent="0.2">
      <c r="A206" s="154"/>
      <c r="B206" s="155"/>
      <c r="C206" s="253" t="s">
        <v>461</v>
      </c>
      <c r="D206" s="254"/>
      <c r="E206" s="254"/>
      <c r="F206" s="254"/>
      <c r="G206" s="254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7"/>
      <c r="AA206" s="147"/>
      <c r="AB206" s="147"/>
      <c r="AC206" s="147"/>
      <c r="AD206" s="147"/>
      <c r="AE206" s="147"/>
      <c r="AF206" s="147"/>
      <c r="AG206" s="147" t="s">
        <v>174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2" x14ac:dyDescent="0.2">
      <c r="A207" s="154"/>
      <c r="B207" s="155"/>
      <c r="C207" s="185" t="s">
        <v>452</v>
      </c>
      <c r="D207" s="183"/>
      <c r="E207" s="184">
        <v>4.3</v>
      </c>
      <c r="F207" s="157"/>
      <c r="G207" s="157"/>
      <c r="H207" s="157"/>
      <c r="I207" s="157"/>
      <c r="J207" s="157"/>
      <c r="K207" s="157"/>
      <c r="L207" s="157"/>
      <c r="M207" s="157"/>
      <c r="N207" s="156"/>
      <c r="O207" s="156"/>
      <c r="P207" s="156"/>
      <c r="Q207" s="156"/>
      <c r="R207" s="157"/>
      <c r="S207" s="157"/>
      <c r="T207" s="157"/>
      <c r="U207" s="157"/>
      <c r="V207" s="157"/>
      <c r="W207" s="157"/>
      <c r="X207" s="157"/>
      <c r="Y207" s="157"/>
      <c r="Z207" s="147"/>
      <c r="AA207" s="147"/>
      <c r="AB207" s="147"/>
      <c r="AC207" s="147"/>
      <c r="AD207" s="147"/>
      <c r="AE207" s="147"/>
      <c r="AF207" s="147"/>
      <c r="AG207" s="147" t="s">
        <v>239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3" x14ac:dyDescent="0.2">
      <c r="A208" s="154"/>
      <c r="B208" s="155"/>
      <c r="C208" s="185" t="s">
        <v>453</v>
      </c>
      <c r="D208" s="183"/>
      <c r="E208" s="184">
        <v>9</v>
      </c>
      <c r="F208" s="157"/>
      <c r="G208" s="157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57"/>
      <c r="Z208" s="147"/>
      <c r="AA208" s="147"/>
      <c r="AB208" s="147"/>
      <c r="AC208" s="147"/>
      <c r="AD208" s="147"/>
      <c r="AE208" s="147"/>
      <c r="AF208" s="147"/>
      <c r="AG208" s="147" t="s">
        <v>239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3" x14ac:dyDescent="0.2">
      <c r="A209" s="154"/>
      <c r="B209" s="155"/>
      <c r="C209" s="185" t="s">
        <v>454</v>
      </c>
      <c r="D209" s="183"/>
      <c r="E209" s="184">
        <v>6</v>
      </c>
      <c r="F209" s="157"/>
      <c r="G209" s="157"/>
      <c r="H209" s="157"/>
      <c r="I209" s="157"/>
      <c r="J209" s="157"/>
      <c r="K209" s="157"/>
      <c r="L209" s="157"/>
      <c r="M209" s="157"/>
      <c r="N209" s="156"/>
      <c r="O209" s="156"/>
      <c r="P209" s="156"/>
      <c r="Q209" s="156"/>
      <c r="R209" s="157"/>
      <c r="S209" s="157"/>
      <c r="T209" s="157"/>
      <c r="U209" s="157"/>
      <c r="V209" s="157"/>
      <c r="W209" s="157"/>
      <c r="X209" s="157"/>
      <c r="Y209" s="157"/>
      <c r="Z209" s="147"/>
      <c r="AA209" s="147"/>
      <c r="AB209" s="147"/>
      <c r="AC209" s="147"/>
      <c r="AD209" s="147"/>
      <c r="AE209" s="147"/>
      <c r="AF209" s="147"/>
      <c r="AG209" s="147" t="s">
        <v>239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3" x14ac:dyDescent="0.2">
      <c r="A210" s="154"/>
      <c r="B210" s="155"/>
      <c r="C210" s="185" t="s">
        <v>455</v>
      </c>
      <c r="D210" s="183"/>
      <c r="E210" s="184">
        <v>55</v>
      </c>
      <c r="F210" s="157"/>
      <c r="G210" s="157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147"/>
      <c r="AA210" s="147"/>
      <c r="AB210" s="147"/>
      <c r="AC210" s="147"/>
      <c r="AD210" s="147"/>
      <c r="AE210" s="147"/>
      <c r="AF210" s="147"/>
      <c r="AG210" s="147" t="s">
        <v>239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x14ac:dyDescent="0.2">
      <c r="A211" s="164" t="s">
        <v>163</v>
      </c>
      <c r="B211" s="165" t="s">
        <v>106</v>
      </c>
      <c r="C211" s="178" t="s">
        <v>107</v>
      </c>
      <c r="D211" s="166"/>
      <c r="E211" s="167"/>
      <c r="F211" s="168"/>
      <c r="G211" s="169">
        <f>SUMIF(AG212:AG281,"&lt;&gt;NOR",G212:G281)</f>
        <v>0</v>
      </c>
      <c r="H211" s="163"/>
      <c r="I211" s="163">
        <f>SUM(I212:I281)</f>
        <v>0</v>
      </c>
      <c r="J211" s="163"/>
      <c r="K211" s="163">
        <f>SUM(K212:K281)</f>
        <v>0</v>
      </c>
      <c r="L211" s="163"/>
      <c r="M211" s="163">
        <f>SUM(M212:M281)</f>
        <v>0</v>
      </c>
      <c r="N211" s="162"/>
      <c r="O211" s="162">
        <f>SUM(O212:O281)</f>
        <v>0.04</v>
      </c>
      <c r="P211" s="162"/>
      <c r="Q211" s="162">
        <f>SUM(Q212:Q281)</f>
        <v>0</v>
      </c>
      <c r="R211" s="163"/>
      <c r="S211" s="163"/>
      <c r="T211" s="163"/>
      <c r="U211" s="163"/>
      <c r="V211" s="163">
        <f>SUM(V212:V281)</f>
        <v>712.48</v>
      </c>
      <c r="W211" s="163"/>
      <c r="X211" s="163"/>
      <c r="Y211" s="163"/>
      <c r="AG211" t="s">
        <v>164</v>
      </c>
    </row>
    <row r="212" spans="1:60" ht="22.5" outlineLevel="1" x14ac:dyDescent="0.2">
      <c r="A212" s="171">
        <v>45</v>
      </c>
      <c r="B212" s="172" t="s">
        <v>462</v>
      </c>
      <c r="C212" s="179" t="s">
        <v>463</v>
      </c>
      <c r="D212" s="173" t="s">
        <v>370</v>
      </c>
      <c r="E212" s="174">
        <v>361.553</v>
      </c>
      <c r="F212" s="175"/>
      <c r="G212" s="176">
        <f>ROUND(E212*F212,2)</f>
        <v>0</v>
      </c>
      <c r="H212" s="158"/>
      <c r="I212" s="157">
        <f>ROUND(E212*H212,2)</f>
        <v>0</v>
      </c>
      <c r="J212" s="158"/>
      <c r="K212" s="157">
        <f>ROUND(E212*J212,2)</f>
        <v>0</v>
      </c>
      <c r="L212" s="157">
        <v>21</v>
      </c>
      <c r="M212" s="157">
        <f>G212*(1+L212/100)</f>
        <v>0</v>
      </c>
      <c r="N212" s="156">
        <v>0</v>
      </c>
      <c r="O212" s="156">
        <f>ROUND(E212*N212,2)</f>
        <v>0</v>
      </c>
      <c r="P212" s="156">
        <v>0</v>
      </c>
      <c r="Q212" s="156">
        <f>ROUND(E212*P212,2)</f>
        <v>0</v>
      </c>
      <c r="R212" s="157"/>
      <c r="S212" s="157" t="s">
        <v>183</v>
      </c>
      <c r="T212" s="157" t="s">
        <v>251</v>
      </c>
      <c r="U212" s="157">
        <v>0</v>
      </c>
      <c r="V212" s="157">
        <f>ROUND(E212*U212,2)</f>
        <v>0</v>
      </c>
      <c r="W212" s="157"/>
      <c r="X212" s="157" t="s">
        <v>201</v>
      </c>
      <c r="Y212" s="157" t="s">
        <v>171</v>
      </c>
      <c r="Z212" s="147"/>
      <c r="AA212" s="147"/>
      <c r="AB212" s="147"/>
      <c r="AC212" s="147"/>
      <c r="AD212" s="147"/>
      <c r="AE212" s="147"/>
      <c r="AF212" s="147"/>
      <c r="AG212" s="147" t="s">
        <v>202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2" x14ac:dyDescent="0.2">
      <c r="A213" s="154"/>
      <c r="B213" s="155"/>
      <c r="C213" s="253" t="s">
        <v>464</v>
      </c>
      <c r="D213" s="254"/>
      <c r="E213" s="254"/>
      <c r="F213" s="254"/>
      <c r="G213" s="254"/>
      <c r="H213" s="157"/>
      <c r="I213" s="157"/>
      <c r="J213" s="157"/>
      <c r="K213" s="157"/>
      <c r="L213" s="157"/>
      <c r="M213" s="157"/>
      <c r="N213" s="156"/>
      <c r="O213" s="156"/>
      <c r="P213" s="156"/>
      <c r="Q213" s="156"/>
      <c r="R213" s="157"/>
      <c r="S213" s="157"/>
      <c r="T213" s="157"/>
      <c r="U213" s="157"/>
      <c r="V213" s="157"/>
      <c r="W213" s="157"/>
      <c r="X213" s="157"/>
      <c r="Y213" s="157"/>
      <c r="Z213" s="147"/>
      <c r="AA213" s="147"/>
      <c r="AB213" s="147"/>
      <c r="AC213" s="147"/>
      <c r="AD213" s="147"/>
      <c r="AE213" s="147"/>
      <c r="AF213" s="147"/>
      <c r="AG213" s="147" t="s">
        <v>174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3" x14ac:dyDescent="0.2">
      <c r="A214" s="154"/>
      <c r="B214" s="155"/>
      <c r="C214" s="251" t="s">
        <v>465</v>
      </c>
      <c r="D214" s="252"/>
      <c r="E214" s="252"/>
      <c r="F214" s="252"/>
      <c r="G214" s="252"/>
      <c r="H214" s="157"/>
      <c r="I214" s="157"/>
      <c r="J214" s="157"/>
      <c r="K214" s="157"/>
      <c r="L214" s="157"/>
      <c r="M214" s="157"/>
      <c r="N214" s="156"/>
      <c r="O214" s="156"/>
      <c r="P214" s="156"/>
      <c r="Q214" s="156"/>
      <c r="R214" s="157"/>
      <c r="S214" s="157"/>
      <c r="T214" s="157"/>
      <c r="U214" s="157"/>
      <c r="V214" s="157"/>
      <c r="W214" s="157"/>
      <c r="X214" s="157"/>
      <c r="Y214" s="157"/>
      <c r="Z214" s="147"/>
      <c r="AA214" s="147"/>
      <c r="AB214" s="147"/>
      <c r="AC214" s="147"/>
      <c r="AD214" s="147"/>
      <c r="AE214" s="147"/>
      <c r="AF214" s="147"/>
      <c r="AG214" s="147" t="s">
        <v>174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ht="33.75" outlineLevel="3" x14ac:dyDescent="0.2">
      <c r="A215" s="154"/>
      <c r="B215" s="155"/>
      <c r="C215" s="251" t="s">
        <v>466</v>
      </c>
      <c r="D215" s="252"/>
      <c r="E215" s="252"/>
      <c r="F215" s="252"/>
      <c r="G215" s="252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7"/>
      <c r="AA215" s="147"/>
      <c r="AB215" s="147"/>
      <c r="AC215" s="147"/>
      <c r="AD215" s="147"/>
      <c r="AE215" s="147"/>
      <c r="AF215" s="147"/>
      <c r="AG215" s="147" t="s">
        <v>174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77" t="str">
        <f>C215</f>
        <v>- ornice bude sejmuta, odvezena a uskladněna na meziskládce (zde ošetřována) a následně zpětně přesunuta a rozprostřena, přebytek ornice bude rozhrnut na parcelách investora pro zlepšení vegetačního pokryvu</v>
      </c>
      <c r="BB215" s="147"/>
      <c r="BC215" s="147"/>
      <c r="BD215" s="147"/>
      <c r="BE215" s="147"/>
      <c r="BF215" s="147"/>
      <c r="BG215" s="147"/>
      <c r="BH215" s="147"/>
    </row>
    <row r="216" spans="1:60" ht="56.25" outlineLevel="2" x14ac:dyDescent="0.2">
      <c r="A216" s="154"/>
      <c r="B216" s="155"/>
      <c r="C216" s="185" t="s">
        <v>467</v>
      </c>
      <c r="D216" s="183"/>
      <c r="E216" s="184">
        <v>169.46</v>
      </c>
      <c r="F216" s="157"/>
      <c r="G216" s="157"/>
      <c r="H216" s="157"/>
      <c r="I216" s="157"/>
      <c r="J216" s="157"/>
      <c r="K216" s="157"/>
      <c r="L216" s="157"/>
      <c r="M216" s="157"/>
      <c r="N216" s="156"/>
      <c r="O216" s="156"/>
      <c r="P216" s="156"/>
      <c r="Q216" s="156"/>
      <c r="R216" s="157"/>
      <c r="S216" s="157"/>
      <c r="T216" s="157"/>
      <c r="U216" s="157"/>
      <c r="V216" s="157"/>
      <c r="W216" s="157"/>
      <c r="X216" s="157"/>
      <c r="Y216" s="157"/>
      <c r="Z216" s="147"/>
      <c r="AA216" s="147"/>
      <c r="AB216" s="147"/>
      <c r="AC216" s="147"/>
      <c r="AD216" s="147"/>
      <c r="AE216" s="147"/>
      <c r="AF216" s="147"/>
      <c r="AG216" s="147" t="s">
        <v>239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ht="33.75" outlineLevel="3" x14ac:dyDescent="0.2">
      <c r="A217" s="154"/>
      <c r="B217" s="155"/>
      <c r="C217" s="185" t="s">
        <v>468</v>
      </c>
      <c r="D217" s="183"/>
      <c r="E217" s="184">
        <v>125.10299999999999</v>
      </c>
      <c r="F217" s="157"/>
      <c r="G217" s="157"/>
      <c r="H217" s="157"/>
      <c r="I217" s="157"/>
      <c r="J217" s="157"/>
      <c r="K217" s="157"/>
      <c r="L217" s="157"/>
      <c r="M217" s="157"/>
      <c r="N217" s="156"/>
      <c r="O217" s="156"/>
      <c r="P217" s="156"/>
      <c r="Q217" s="156"/>
      <c r="R217" s="157"/>
      <c r="S217" s="157"/>
      <c r="T217" s="157"/>
      <c r="U217" s="157"/>
      <c r="V217" s="157"/>
      <c r="W217" s="157"/>
      <c r="X217" s="157"/>
      <c r="Y217" s="157"/>
      <c r="Z217" s="147"/>
      <c r="AA217" s="147"/>
      <c r="AB217" s="147"/>
      <c r="AC217" s="147"/>
      <c r="AD217" s="147"/>
      <c r="AE217" s="147"/>
      <c r="AF217" s="147"/>
      <c r="AG217" s="147" t="s">
        <v>239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3" x14ac:dyDescent="0.2">
      <c r="A218" s="154"/>
      <c r="B218" s="155"/>
      <c r="C218" s="185" t="s">
        <v>469</v>
      </c>
      <c r="D218" s="183"/>
      <c r="E218" s="184">
        <v>32.79</v>
      </c>
      <c r="F218" s="157"/>
      <c r="G218" s="157"/>
      <c r="H218" s="157"/>
      <c r="I218" s="157"/>
      <c r="J218" s="157"/>
      <c r="K218" s="157"/>
      <c r="L218" s="157"/>
      <c r="M218" s="157"/>
      <c r="N218" s="156"/>
      <c r="O218" s="156"/>
      <c r="P218" s="156"/>
      <c r="Q218" s="156"/>
      <c r="R218" s="157"/>
      <c r="S218" s="157"/>
      <c r="T218" s="157"/>
      <c r="U218" s="157"/>
      <c r="V218" s="157"/>
      <c r="W218" s="157"/>
      <c r="X218" s="157"/>
      <c r="Y218" s="157"/>
      <c r="Z218" s="147"/>
      <c r="AA218" s="147"/>
      <c r="AB218" s="147"/>
      <c r="AC218" s="147"/>
      <c r="AD218" s="147"/>
      <c r="AE218" s="147"/>
      <c r="AF218" s="147"/>
      <c r="AG218" s="147" t="s">
        <v>239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3" x14ac:dyDescent="0.2">
      <c r="A219" s="154"/>
      <c r="B219" s="155"/>
      <c r="C219" s="185" t="s">
        <v>470</v>
      </c>
      <c r="D219" s="183"/>
      <c r="E219" s="184">
        <v>34.200000000000003</v>
      </c>
      <c r="F219" s="157"/>
      <c r="G219" s="157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57"/>
      <c r="Z219" s="147"/>
      <c r="AA219" s="147"/>
      <c r="AB219" s="147"/>
      <c r="AC219" s="147"/>
      <c r="AD219" s="147"/>
      <c r="AE219" s="147"/>
      <c r="AF219" s="147"/>
      <c r="AG219" s="147" t="s">
        <v>239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ht="22.5" outlineLevel="1" x14ac:dyDescent="0.2">
      <c r="A220" s="171">
        <v>46</v>
      </c>
      <c r="B220" s="172" t="s">
        <v>471</v>
      </c>
      <c r="C220" s="179" t="s">
        <v>472</v>
      </c>
      <c r="D220" s="173" t="s">
        <v>370</v>
      </c>
      <c r="E220" s="174">
        <v>361.553</v>
      </c>
      <c r="F220" s="175"/>
      <c r="G220" s="176">
        <f>ROUND(E220*F220,2)</f>
        <v>0</v>
      </c>
      <c r="H220" s="158"/>
      <c r="I220" s="157">
        <f>ROUND(E220*H220,2)</f>
        <v>0</v>
      </c>
      <c r="J220" s="158"/>
      <c r="K220" s="157">
        <f>ROUND(E220*J220,2)</f>
        <v>0</v>
      </c>
      <c r="L220" s="157">
        <v>21</v>
      </c>
      <c r="M220" s="157">
        <f>G220*(1+L220/100)</f>
        <v>0</v>
      </c>
      <c r="N220" s="156">
        <v>0</v>
      </c>
      <c r="O220" s="156">
        <f>ROUND(E220*N220,2)</f>
        <v>0</v>
      </c>
      <c r="P220" s="156">
        <v>0</v>
      </c>
      <c r="Q220" s="156">
        <f>ROUND(E220*P220,2)</f>
        <v>0</v>
      </c>
      <c r="R220" s="157"/>
      <c r="S220" s="157" t="s">
        <v>183</v>
      </c>
      <c r="T220" s="157" t="s">
        <v>251</v>
      </c>
      <c r="U220" s="157">
        <v>0.66</v>
      </c>
      <c r="V220" s="157">
        <f>ROUND(E220*U220,2)</f>
        <v>238.62</v>
      </c>
      <c r="W220" s="157"/>
      <c r="X220" s="157" t="s">
        <v>234</v>
      </c>
      <c r="Y220" s="157" t="s">
        <v>171</v>
      </c>
      <c r="Z220" s="147"/>
      <c r="AA220" s="147"/>
      <c r="AB220" s="147"/>
      <c r="AC220" s="147"/>
      <c r="AD220" s="147"/>
      <c r="AE220" s="147"/>
      <c r="AF220" s="147"/>
      <c r="AG220" s="147" t="s">
        <v>235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2" x14ac:dyDescent="0.2">
      <c r="A221" s="154"/>
      <c r="B221" s="155"/>
      <c r="C221" s="253" t="s">
        <v>473</v>
      </c>
      <c r="D221" s="254"/>
      <c r="E221" s="254"/>
      <c r="F221" s="254"/>
      <c r="G221" s="254"/>
      <c r="H221" s="157"/>
      <c r="I221" s="157"/>
      <c r="J221" s="157"/>
      <c r="K221" s="157"/>
      <c r="L221" s="157"/>
      <c r="M221" s="157"/>
      <c r="N221" s="156"/>
      <c r="O221" s="156"/>
      <c r="P221" s="156"/>
      <c r="Q221" s="156"/>
      <c r="R221" s="157"/>
      <c r="S221" s="157"/>
      <c r="T221" s="157"/>
      <c r="U221" s="157"/>
      <c r="V221" s="157"/>
      <c r="W221" s="157"/>
      <c r="X221" s="157"/>
      <c r="Y221" s="157"/>
      <c r="Z221" s="147"/>
      <c r="AA221" s="147"/>
      <c r="AB221" s="147"/>
      <c r="AC221" s="147"/>
      <c r="AD221" s="147"/>
      <c r="AE221" s="147"/>
      <c r="AF221" s="147"/>
      <c r="AG221" s="147" t="s">
        <v>174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ht="56.25" outlineLevel="2" x14ac:dyDescent="0.2">
      <c r="A222" s="154"/>
      <c r="B222" s="155"/>
      <c r="C222" s="185" t="s">
        <v>467</v>
      </c>
      <c r="D222" s="183"/>
      <c r="E222" s="184">
        <v>169.46</v>
      </c>
      <c r="F222" s="157"/>
      <c r="G222" s="157"/>
      <c r="H222" s="157"/>
      <c r="I222" s="157"/>
      <c r="J222" s="157"/>
      <c r="K222" s="157"/>
      <c r="L222" s="157"/>
      <c r="M222" s="157"/>
      <c r="N222" s="156"/>
      <c r="O222" s="156"/>
      <c r="P222" s="156"/>
      <c r="Q222" s="156"/>
      <c r="R222" s="157"/>
      <c r="S222" s="157"/>
      <c r="T222" s="157"/>
      <c r="U222" s="157"/>
      <c r="V222" s="157"/>
      <c r="W222" s="157"/>
      <c r="X222" s="157"/>
      <c r="Y222" s="157"/>
      <c r="Z222" s="147"/>
      <c r="AA222" s="147"/>
      <c r="AB222" s="147"/>
      <c r="AC222" s="147"/>
      <c r="AD222" s="147"/>
      <c r="AE222" s="147"/>
      <c r="AF222" s="147"/>
      <c r="AG222" s="147" t="s">
        <v>239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ht="33.75" outlineLevel="3" x14ac:dyDescent="0.2">
      <c r="A223" s="154"/>
      <c r="B223" s="155"/>
      <c r="C223" s="185" t="s">
        <v>468</v>
      </c>
      <c r="D223" s="183"/>
      <c r="E223" s="184">
        <v>125.10299999999999</v>
      </c>
      <c r="F223" s="157"/>
      <c r="G223" s="157"/>
      <c r="H223" s="157"/>
      <c r="I223" s="157"/>
      <c r="J223" s="157"/>
      <c r="K223" s="157"/>
      <c r="L223" s="157"/>
      <c r="M223" s="157"/>
      <c r="N223" s="156"/>
      <c r="O223" s="156"/>
      <c r="P223" s="156"/>
      <c r="Q223" s="156"/>
      <c r="R223" s="157"/>
      <c r="S223" s="157"/>
      <c r="T223" s="157"/>
      <c r="U223" s="157"/>
      <c r="V223" s="157"/>
      <c r="W223" s="157"/>
      <c r="X223" s="157"/>
      <c r="Y223" s="157"/>
      <c r="Z223" s="147"/>
      <c r="AA223" s="147"/>
      <c r="AB223" s="147"/>
      <c r="AC223" s="147"/>
      <c r="AD223" s="147"/>
      <c r="AE223" s="147"/>
      <c r="AF223" s="147"/>
      <c r="AG223" s="147" t="s">
        <v>239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3" x14ac:dyDescent="0.2">
      <c r="A224" s="154"/>
      <c r="B224" s="155"/>
      <c r="C224" s="185" t="s">
        <v>469</v>
      </c>
      <c r="D224" s="183"/>
      <c r="E224" s="184">
        <v>32.79</v>
      </c>
      <c r="F224" s="157"/>
      <c r="G224" s="157"/>
      <c r="H224" s="157"/>
      <c r="I224" s="157"/>
      <c r="J224" s="157"/>
      <c r="K224" s="157"/>
      <c r="L224" s="157"/>
      <c r="M224" s="157"/>
      <c r="N224" s="156"/>
      <c r="O224" s="156"/>
      <c r="P224" s="156"/>
      <c r="Q224" s="156"/>
      <c r="R224" s="157"/>
      <c r="S224" s="157"/>
      <c r="T224" s="157"/>
      <c r="U224" s="157"/>
      <c r="V224" s="157"/>
      <c r="W224" s="157"/>
      <c r="X224" s="157"/>
      <c r="Y224" s="157"/>
      <c r="Z224" s="147"/>
      <c r="AA224" s="147"/>
      <c r="AB224" s="147"/>
      <c r="AC224" s="147"/>
      <c r="AD224" s="147"/>
      <c r="AE224" s="147"/>
      <c r="AF224" s="147"/>
      <c r="AG224" s="147" t="s">
        <v>239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3" x14ac:dyDescent="0.2">
      <c r="A225" s="154"/>
      <c r="B225" s="155"/>
      <c r="C225" s="185" t="s">
        <v>470</v>
      </c>
      <c r="D225" s="183"/>
      <c r="E225" s="184">
        <v>34.200000000000003</v>
      </c>
      <c r="F225" s="157"/>
      <c r="G225" s="157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57"/>
      <c r="Z225" s="147"/>
      <c r="AA225" s="147"/>
      <c r="AB225" s="147"/>
      <c r="AC225" s="147"/>
      <c r="AD225" s="147"/>
      <c r="AE225" s="147"/>
      <c r="AF225" s="147"/>
      <c r="AG225" s="147" t="s">
        <v>239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71">
        <v>47</v>
      </c>
      <c r="B226" s="172" t="s">
        <v>474</v>
      </c>
      <c r="C226" s="179" t="s">
        <v>475</v>
      </c>
      <c r="D226" s="173" t="s">
        <v>250</v>
      </c>
      <c r="E226" s="174">
        <v>1462.5</v>
      </c>
      <c r="F226" s="175"/>
      <c r="G226" s="176">
        <f>ROUND(E226*F226,2)</f>
        <v>0</v>
      </c>
      <c r="H226" s="158"/>
      <c r="I226" s="157">
        <f>ROUND(E226*H226,2)</f>
        <v>0</v>
      </c>
      <c r="J226" s="158"/>
      <c r="K226" s="157">
        <f>ROUND(E226*J226,2)</f>
        <v>0</v>
      </c>
      <c r="L226" s="157">
        <v>21</v>
      </c>
      <c r="M226" s="157">
        <f>G226*(1+L226/100)</f>
        <v>0</v>
      </c>
      <c r="N226" s="156">
        <v>0</v>
      </c>
      <c r="O226" s="156">
        <f>ROUND(E226*N226,2)</f>
        <v>0</v>
      </c>
      <c r="P226" s="156">
        <v>0</v>
      </c>
      <c r="Q226" s="156">
        <f>ROUND(E226*P226,2)</f>
        <v>0</v>
      </c>
      <c r="R226" s="157"/>
      <c r="S226" s="157" t="s">
        <v>183</v>
      </c>
      <c r="T226" s="157" t="s">
        <v>251</v>
      </c>
      <c r="U226" s="157">
        <v>0.01</v>
      </c>
      <c r="V226" s="157">
        <f>ROUND(E226*U226,2)</f>
        <v>14.63</v>
      </c>
      <c r="W226" s="157"/>
      <c r="X226" s="157" t="s">
        <v>234</v>
      </c>
      <c r="Y226" s="157" t="s">
        <v>171</v>
      </c>
      <c r="Z226" s="147"/>
      <c r="AA226" s="147"/>
      <c r="AB226" s="147"/>
      <c r="AC226" s="147"/>
      <c r="AD226" s="147"/>
      <c r="AE226" s="147"/>
      <c r="AF226" s="147"/>
      <c r="AG226" s="147" t="s">
        <v>235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2" x14ac:dyDescent="0.2">
      <c r="A227" s="154"/>
      <c r="B227" s="155"/>
      <c r="C227" s="253" t="s">
        <v>476</v>
      </c>
      <c r="D227" s="254"/>
      <c r="E227" s="254"/>
      <c r="F227" s="254"/>
      <c r="G227" s="254"/>
      <c r="H227" s="157"/>
      <c r="I227" s="157"/>
      <c r="J227" s="157"/>
      <c r="K227" s="157"/>
      <c r="L227" s="157"/>
      <c r="M227" s="157"/>
      <c r="N227" s="156"/>
      <c r="O227" s="156"/>
      <c r="P227" s="156"/>
      <c r="Q227" s="156"/>
      <c r="R227" s="157"/>
      <c r="S227" s="157"/>
      <c r="T227" s="157"/>
      <c r="U227" s="157"/>
      <c r="V227" s="157"/>
      <c r="W227" s="157"/>
      <c r="X227" s="157"/>
      <c r="Y227" s="157"/>
      <c r="Z227" s="147"/>
      <c r="AA227" s="147"/>
      <c r="AB227" s="147"/>
      <c r="AC227" s="147"/>
      <c r="AD227" s="147"/>
      <c r="AE227" s="147"/>
      <c r="AF227" s="147"/>
      <c r="AG227" s="147" t="s">
        <v>174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ht="22.5" outlineLevel="2" x14ac:dyDescent="0.2">
      <c r="A228" s="154"/>
      <c r="B228" s="155"/>
      <c r="C228" s="185" t="s">
        <v>477</v>
      </c>
      <c r="D228" s="183"/>
      <c r="E228" s="184">
        <v>460.3</v>
      </c>
      <c r="F228" s="157"/>
      <c r="G228" s="157"/>
      <c r="H228" s="157"/>
      <c r="I228" s="157"/>
      <c r="J228" s="157"/>
      <c r="K228" s="157"/>
      <c r="L228" s="157"/>
      <c r="M228" s="157"/>
      <c r="N228" s="156"/>
      <c r="O228" s="156"/>
      <c r="P228" s="156"/>
      <c r="Q228" s="156"/>
      <c r="R228" s="157"/>
      <c r="S228" s="157"/>
      <c r="T228" s="157"/>
      <c r="U228" s="157"/>
      <c r="V228" s="157"/>
      <c r="W228" s="157"/>
      <c r="X228" s="157"/>
      <c r="Y228" s="157"/>
      <c r="Z228" s="147"/>
      <c r="AA228" s="147"/>
      <c r="AB228" s="147"/>
      <c r="AC228" s="147"/>
      <c r="AD228" s="147"/>
      <c r="AE228" s="147"/>
      <c r="AF228" s="147"/>
      <c r="AG228" s="147" t="s">
        <v>239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3" x14ac:dyDescent="0.2">
      <c r="A229" s="154"/>
      <c r="B229" s="155"/>
      <c r="C229" s="185" t="s">
        <v>478</v>
      </c>
      <c r="D229" s="183"/>
      <c r="E229" s="184">
        <v>477.6</v>
      </c>
      <c r="F229" s="157"/>
      <c r="G229" s="157"/>
      <c r="H229" s="157"/>
      <c r="I229" s="157"/>
      <c r="J229" s="157"/>
      <c r="K229" s="157"/>
      <c r="L229" s="157"/>
      <c r="M229" s="157"/>
      <c r="N229" s="156"/>
      <c r="O229" s="156"/>
      <c r="P229" s="156"/>
      <c r="Q229" s="156"/>
      <c r="R229" s="157"/>
      <c r="S229" s="157"/>
      <c r="T229" s="157"/>
      <c r="U229" s="157"/>
      <c r="V229" s="157"/>
      <c r="W229" s="157"/>
      <c r="X229" s="157"/>
      <c r="Y229" s="157"/>
      <c r="Z229" s="147"/>
      <c r="AA229" s="147"/>
      <c r="AB229" s="147"/>
      <c r="AC229" s="147"/>
      <c r="AD229" s="147"/>
      <c r="AE229" s="147"/>
      <c r="AF229" s="147"/>
      <c r="AG229" s="147" t="s">
        <v>239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3" x14ac:dyDescent="0.2">
      <c r="A230" s="154"/>
      <c r="B230" s="155"/>
      <c r="C230" s="185" t="s">
        <v>479</v>
      </c>
      <c r="D230" s="183"/>
      <c r="E230" s="184">
        <v>229.1</v>
      </c>
      <c r="F230" s="157"/>
      <c r="G230" s="157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57"/>
      <c r="Z230" s="147"/>
      <c r="AA230" s="147"/>
      <c r="AB230" s="147"/>
      <c r="AC230" s="147"/>
      <c r="AD230" s="147"/>
      <c r="AE230" s="147"/>
      <c r="AF230" s="147"/>
      <c r="AG230" s="147" t="s">
        <v>239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3" x14ac:dyDescent="0.2">
      <c r="A231" s="154"/>
      <c r="B231" s="155"/>
      <c r="C231" s="185" t="s">
        <v>480</v>
      </c>
      <c r="D231" s="183"/>
      <c r="E231" s="184">
        <v>198.6</v>
      </c>
      <c r="F231" s="157"/>
      <c r="G231" s="157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57"/>
      <c r="Z231" s="147"/>
      <c r="AA231" s="147"/>
      <c r="AB231" s="147"/>
      <c r="AC231" s="147"/>
      <c r="AD231" s="147"/>
      <c r="AE231" s="147"/>
      <c r="AF231" s="147"/>
      <c r="AG231" s="147" t="s">
        <v>239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3" x14ac:dyDescent="0.2">
      <c r="A232" s="154"/>
      <c r="B232" s="155"/>
      <c r="C232" s="185" t="s">
        <v>481</v>
      </c>
      <c r="D232" s="183"/>
      <c r="E232" s="184">
        <v>96.9</v>
      </c>
      <c r="F232" s="157"/>
      <c r="G232" s="157"/>
      <c r="H232" s="157"/>
      <c r="I232" s="157"/>
      <c r="J232" s="157"/>
      <c r="K232" s="157"/>
      <c r="L232" s="157"/>
      <c r="M232" s="157"/>
      <c r="N232" s="156"/>
      <c r="O232" s="156"/>
      <c r="P232" s="156"/>
      <c r="Q232" s="156"/>
      <c r="R232" s="157"/>
      <c r="S232" s="157"/>
      <c r="T232" s="157"/>
      <c r="U232" s="157"/>
      <c r="V232" s="157"/>
      <c r="W232" s="157"/>
      <c r="X232" s="157"/>
      <c r="Y232" s="157"/>
      <c r="Z232" s="147"/>
      <c r="AA232" s="147"/>
      <c r="AB232" s="147"/>
      <c r="AC232" s="147"/>
      <c r="AD232" s="147"/>
      <c r="AE232" s="147"/>
      <c r="AF232" s="147"/>
      <c r="AG232" s="147" t="s">
        <v>239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71">
        <v>48</v>
      </c>
      <c r="B233" s="172" t="s">
        <v>482</v>
      </c>
      <c r="C233" s="179" t="s">
        <v>483</v>
      </c>
      <c r="D233" s="173" t="s">
        <v>250</v>
      </c>
      <c r="E233" s="174">
        <v>1462.5</v>
      </c>
      <c r="F233" s="175"/>
      <c r="G233" s="176">
        <f>ROUND(E233*F233,2)</f>
        <v>0</v>
      </c>
      <c r="H233" s="158"/>
      <c r="I233" s="157">
        <f>ROUND(E233*H233,2)</f>
        <v>0</v>
      </c>
      <c r="J233" s="158"/>
      <c r="K233" s="157">
        <f>ROUND(E233*J233,2)</f>
        <v>0</v>
      </c>
      <c r="L233" s="157">
        <v>21</v>
      </c>
      <c r="M233" s="157">
        <f>G233*(1+L233/100)</f>
        <v>0</v>
      </c>
      <c r="N233" s="156">
        <v>0</v>
      </c>
      <c r="O233" s="156">
        <f>ROUND(E233*N233,2)</f>
        <v>0</v>
      </c>
      <c r="P233" s="156">
        <v>0</v>
      </c>
      <c r="Q233" s="156">
        <f>ROUND(E233*P233,2)</f>
        <v>0</v>
      </c>
      <c r="R233" s="157"/>
      <c r="S233" s="157" t="s">
        <v>183</v>
      </c>
      <c r="T233" s="157" t="s">
        <v>251</v>
      </c>
      <c r="U233" s="157">
        <v>0.17100000000000001</v>
      </c>
      <c r="V233" s="157">
        <f>ROUND(E233*U233,2)</f>
        <v>250.09</v>
      </c>
      <c r="W233" s="157"/>
      <c r="X233" s="157" t="s">
        <v>234</v>
      </c>
      <c r="Y233" s="157" t="s">
        <v>171</v>
      </c>
      <c r="Z233" s="147"/>
      <c r="AA233" s="147"/>
      <c r="AB233" s="147"/>
      <c r="AC233" s="147"/>
      <c r="AD233" s="147"/>
      <c r="AE233" s="147"/>
      <c r="AF233" s="147"/>
      <c r="AG233" s="147" t="s">
        <v>235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2" x14ac:dyDescent="0.2">
      <c r="A234" s="154"/>
      <c r="B234" s="155"/>
      <c r="C234" s="253" t="s">
        <v>484</v>
      </c>
      <c r="D234" s="254"/>
      <c r="E234" s="254"/>
      <c r="F234" s="254"/>
      <c r="G234" s="254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57"/>
      <c r="Z234" s="147"/>
      <c r="AA234" s="147"/>
      <c r="AB234" s="147"/>
      <c r="AC234" s="147"/>
      <c r="AD234" s="147"/>
      <c r="AE234" s="147"/>
      <c r="AF234" s="147"/>
      <c r="AG234" s="147" t="s">
        <v>174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ht="22.5" outlineLevel="2" x14ac:dyDescent="0.2">
      <c r="A235" s="154"/>
      <c r="B235" s="155"/>
      <c r="C235" s="185" t="s">
        <v>477</v>
      </c>
      <c r="D235" s="183"/>
      <c r="E235" s="184">
        <v>460.3</v>
      </c>
      <c r="F235" s="157"/>
      <c r="G235" s="157"/>
      <c r="H235" s="157"/>
      <c r="I235" s="157"/>
      <c r="J235" s="157"/>
      <c r="K235" s="157"/>
      <c r="L235" s="157"/>
      <c r="M235" s="157"/>
      <c r="N235" s="156"/>
      <c r="O235" s="156"/>
      <c r="P235" s="156"/>
      <c r="Q235" s="156"/>
      <c r="R235" s="157"/>
      <c r="S235" s="157"/>
      <c r="T235" s="157"/>
      <c r="U235" s="157"/>
      <c r="V235" s="157"/>
      <c r="W235" s="157"/>
      <c r="X235" s="157"/>
      <c r="Y235" s="157"/>
      <c r="Z235" s="147"/>
      <c r="AA235" s="147"/>
      <c r="AB235" s="147"/>
      <c r="AC235" s="147"/>
      <c r="AD235" s="147"/>
      <c r="AE235" s="147"/>
      <c r="AF235" s="147"/>
      <c r="AG235" s="147" t="s">
        <v>239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3" x14ac:dyDescent="0.2">
      <c r="A236" s="154"/>
      <c r="B236" s="155"/>
      <c r="C236" s="185" t="s">
        <v>478</v>
      </c>
      <c r="D236" s="183"/>
      <c r="E236" s="184">
        <v>477.6</v>
      </c>
      <c r="F236" s="157"/>
      <c r="G236" s="157"/>
      <c r="H236" s="157"/>
      <c r="I236" s="157"/>
      <c r="J236" s="157"/>
      <c r="K236" s="157"/>
      <c r="L236" s="157"/>
      <c r="M236" s="157"/>
      <c r="N236" s="156"/>
      <c r="O236" s="156"/>
      <c r="P236" s="156"/>
      <c r="Q236" s="156"/>
      <c r="R236" s="157"/>
      <c r="S236" s="157"/>
      <c r="T236" s="157"/>
      <c r="U236" s="157"/>
      <c r="V236" s="157"/>
      <c r="W236" s="157"/>
      <c r="X236" s="157"/>
      <c r="Y236" s="157"/>
      <c r="Z236" s="147"/>
      <c r="AA236" s="147"/>
      <c r="AB236" s="147"/>
      <c r="AC236" s="147"/>
      <c r="AD236" s="147"/>
      <c r="AE236" s="147"/>
      <c r="AF236" s="147"/>
      <c r="AG236" s="147" t="s">
        <v>239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3" x14ac:dyDescent="0.2">
      <c r="A237" s="154"/>
      <c r="B237" s="155"/>
      <c r="C237" s="185" t="s">
        <v>479</v>
      </c>
      <c r="D237" s="183"/>
      <c r="E237" s="184">
        <v>229.1</v>
      </c>
      <c r="F237" s="157"/>
      <c r="G237" s="157"/>
      <c r="H237" s="157"/>
      <c r="I237" s="157"/>
      <c r="J237" s="157"/>
      <c r="K237" s="157"/>
      <c r="L237" s="157"/>
      <c r="M237" s="157"/>
      <c r="N237" s="156"/>
      <c r="O237" s="156"/>
      <c r="P237" s="156"/>
      <c r="Q237" s="156"/>
      <c r="R237" s="157"/>
      <c r="S237" s="157"/>
      <c r="T237" s="157"/>
      <c r="U237" s="157"/>
      <c r="V237" s="157"/>
      <c r="W237" s="157"/>
      <c r="X237" s="157"/>
      <c r="Y237" s="157"/>
      <c r="Z237" s="147"/>
      <c r="AA237" s="147"/>
      <c r="AB237" s="147"/>
      <c r="AC237" s="147"/>
      <c r="AD237" s="147"/>
      <c r="AE237" s="147"/>
      <c r="AF237" s="147"/>
      <c r="AG237" s="147" t="s">
        <v>239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3" x14ac:dyDescent="0.2">
      <c r="A238" s="154"/>
      <c r="B238" s="155"/>
      <c r="C238" s="185" t="s">
        <v>480</v>
      </c>
      <c r="D238" s="183"/>
      <c r="E238" s="184">
        <v>198.6</v>
      </c>
      <c r="F238" s="157"/>
      <c r="G238" s="157"/>
      <c r="H238" s="157"/>
      <c r="I238" s="157"/>
      <c r="J238" s="157"/>
      <c r="K238" s="157"/>
      <c r="L238" s="157"/>
      <c r="M238" s="157"/>
      <c r="N238" s="156"/>
      <c r="O238" s="156"/>
      <c r="P238" s="156"/>
      <c r="Q238" s="156"/>
      <c r="R238" s="157"/>
      <c r="S238" s="157"/>
      <c r="T238" s="157"/>
      <c r="U238" s="157"/>
      <c r="V238" s="157"/>
      <c r="W238" s="157"/>
      <c r="X238" s="157"/>
      <c r="Y238" s="157"/>
      <c r="Z238" s="147"/>
      <c r="AA238" s="147"/>
      <c r="AB238" s="147"/>
      <c r="AC238" s="147"/>
      <c r="AD238" s="147"/>
      <c r="AE238" s="147"/>
      <c r="AF238" s="147"/>
      <c r="AG238" s="147" t="s">
        <v>239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3" x14ac:dyDescent="0.2">
      <c r="A239" s="154"/>
      <c r="B239" s="155"/>
      <c r="C239" s="185" t="s">
        <v>481</v>
      </c>
      <c r="D239" s="183"/>
      <c r="E239" s="184">
        <v>96.9</v>
      </c>
      <c r="F239" s="157"/>
      <c r="G239" s="157"/>
      <c r="H239" s="157"/>
      <c r="I239" s="157"/>
      <c r="J239" s="157"/>
      <c r="K239" s="157"/>
      <c r="L239" s="157"/>
      <c r="M239" s="157"/>
      <c r="N239" s="156"/>
      <c r="O239" s="156"/>
      <c r="P239" s="156"/>
      <c r="Q239" s="156"/>
      <c r="R239" s="157"/>
      <c r="S239" s="157"/>
      <c r="T239" s="157"/>
      <c r="U239" s="157"/>
      <c r="V239" s="157"/>
      <c r="W239" s="157"/>
      <c r="X239" s="157"/>
      <c r="Y239" s="157"/>
      <c r="Z239" s="147"/>
      <c r="AA239" s="147"/>
      <c r="AB239" s="147"/>
      <c r="AC239" s="147"/>
      <c r="AD239" s="147"/>
      <c r="AE239" s="147"/>
      <c r="AF239" s="147"/>
      <c r="AG239" s="147" t="s">
        <v>239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">
      <c r="A240" s="171">
        <v>49</v>
      </c>
      <c r="B240" s="172" t="s">
        <v>485</v>
      </c>
      <c r="C240" s="179" t="s">
        <v>486</v>
      </c>
      <c r="D240" s="173" t="s">
        <v>250</v>
      </c>
      <c r="E240" s="174">
        <v>1462.5</v>
      </c>
      <c r="F240" s="175"/>
      <c r="G240" s="176">
        <f>ROUND(E240*F240,2)</f>
        <v>0</v>
      </c>
      <c r="H240" s="158"/>
      <c r="I240" s="157">
        <f>ROUND(E240*H240,2)</f>
        <v>0</v>
      </c>
      <c r="J240" s="158"/>
      <c r="K240" s="157">
        <f>ROUND(E240*J240,2)</f>
        <v>0</v>
      </c>
      <c r="L240" s="157">
        <v>21</v>
      </c>
      <c r="M240" s="157">
        <f>G240*(1+L240/100)</f>
        <v>0</v>
      </c>
      <c r="N240" s="156">
        <v>0</v>
      </c>
      <c r="O240" s="156">
        <f>ROUND(E240*N240,2)</f>
        <v>0</v>
      </c>
      <c r="P240" s="156">
        <v>0</v>
      </c>
      <c r="Q240" s="156">
        <f>ROUND(E240*P240,2)</f>
        <v>0</v>
      </c>
      <c r="R240" s="157"/>
      <c r="S240" s="157" t="s">
        <v>183</v>
      </c>
      <c r="T240" s="157" t="s">
        <v>251</v>
      </c>
      <c r="U240" s="157">
        <v>9.7000000000000003E-2</v>
      </c>
      <c r="V240" s="157">
        <f>ROUND(E240*U240,2)</f>
        <v>141.86000000000001</v>
      </c>
      <c r="W240" s="157"/>
      <c r="X240" s="157" t="s">
        <v>234</v>
      </c>
      <c r="Y240" s="157" t="s">
        <v>171</v>
      </c>
      <c r="Z240" s="147"/>
      <c r="AA240" s="147"/>
      <c r="AB240" s="147"/>
      <c r="AC240" s="147"/>
      <c r="AD240" s="147"/>
      <c r="AE240" s="147"/>
      <c r="AF240" s="147"/>
      <c r="AG240" s="147" t="s">
        <v>487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ht="22.5" outlineLevel="2" x14ac:dyDescent="0.2">
      <c r="A241" s="154"/>
      <c r="B241" s="155"/>
      <c r="C241" s="185" t="s">
        <v>477</v>
      </c>
      <c r="D241" s="183"/>
      <c r="E241" s="184">
        <v>460.3</v>
      </c>
      <c r="F241" s="157"/>
      <c r="G241" s="157"/>
      <c r="H241" s="157"/>
      <c r="I241" s="157"/>
      <c r="J241" s="157"/>
      <c r="K241" s="157"/>
      <c r="L241" s="157"/>
      <c r="M241" s="157"/>
      <c r="N241" s="156"/>
      <c r="O241" s="156"/>
      <c r="P241" s="156"/>
      <c r="Q241" s="156"/>
      <c r="R241" s="157"/>
      <c r="S241" s="157"/>
      <c r="T241" s="157"/>
      <c r="U241" s="157"/>
      <c r="V241" s="157"/>
      <c r="W241" s="157"/>
      <c r="X241" s="157"/>
      <c r="Y241" s="157"/>
      <c r="Z241" s="147"/>
      <c r="AA241" s="147"/>
      <c r="AB241" s="147"/>
      <c r="AC241" s="147"/>
      <c r="AD241" s="147"/>
      <c r="AE241" s="147"/>
      <c r="AF241" s="147"/>
      <c r="AG241" s="147" t="s">
        <v>239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3" x14ac:dyDescent="0.2">
      <c r="A242" s="154"/>
      <c r="B242" s="155"/>
      <c r="C242" s="185" t="s">
        <v>478</v>
      </c>
      <c r="D242" s="183"/>
      <c r="E242" s="184">
        <v>477.6</v>
      </c>
      <c r="F242" s="157"/>
      <c r="G242" s="157"/>
      <c r="H242" s="157"/>
      <c r="I242" s="157"/>
      <c r="J242" s="157"/>
      <c r="K242" s="157"/>
      <c r="L242" s="157"/>
      <c r="M242" s="157"/>
      <c r="N242" s="156"/>
      <c r="O242" s="156"/>
      <c r="P242" s="156"/>
      <c r="Q242" s="156"/>
      <c r="R242" s="157"/>
      <c r="S242" s="157"/>
      <c r="T242" s="157"/>
      <c r="U242" s="157"/>
      <c r="V242" s="157"/>
      <c r="W242" s="157"/>
      <c r="X242" s="157"/>
      <c r="Y242" s="157"/>
      <c r="Z242" s="147"/>
      <c r="AA242" s="147"/>
      <c r="AB242" s="147"/>
      <c r="AC242" s="147"/>
      <c r="AD242" s="147"/>
      <c r="AE242" s="147"/>
      <c r="AF242" s="147"/>
      <c r="AG242" s="147" t="s">
        <v>239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3" x14ac:dyDescent="0.2">
      <c r="A243" s="154"/>
      <c r="B243" s="155"/>
      <c r="C243" s="185" t="s">
        <v>479</v>
      </c>
      <c r="D243" s="183"/>
      <c r="E243" s="184">
        <v>229.1</v>
      </c>
      <c r="F243" s="157"/>
      <c r="G243" s="157"/>
      <c r="H243" s="157"/>
      <c r="I243" s="157"/>
      <c r="J243" s="157"/>
      <c r="K243" s="157"/>
      <c r="L243" s="157"/>
      <c r="M243" s="157"/>
      <c r="N243" s="156"/>
      <c r="O243" s="156"/>
      <c r="P243" s="156"/>
      <c r="Q243" s="156"/>
      <c r="R243" s="157"/>
      <c r="S243" s="157"/>
      <c r="T243" s="157"/>
      <c r="U243" s="157"/>
      <c r="V243" s="157"/>
      <c r="W243" s="157"/>
      <c r="X243" s="157"/>
      <c r="Y243" s="157"/>
      <c r="Z243" s="147"/>
      <c r="AA243" s="147"/>
      <c r="AB243" s="147"/>
      <c r="AC243" s="147"/>
      <c r="AD243" s="147"/>
      <c r="AE243" s="147"/>
      <c r="AF243" s="147"/>
      <c r="AG243" s="147" t="s">
        <v>239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3" x14ac:dyDescent="0.2">
      <c r="A244" s="154"/>
      <c r="B244" s="155"/>
      <c r="C244" s="185" t="s">
        <v>480</v>
      </c>
      <c r="D244" s="183"/>
      <c r="E244" s="184">
        <v>198.6</v>
      </c>
      <c r="F244" s="157"/>
      <c r="G244" s="157"/>
      <c r="H244" s="157"/>
      <c r="I244" s="157"/>
      <c r="J244" s="157"/>
      <c r="K244" s="157"/>
      <c r="L244" s="157"/>
      <c r="M244" s="157"/>
      <c r="N244" s="156"/>
      <c r="O244" s="156"/>
      <c r="P244" s="156"/>
      <c r="Q244" s="156"/>
      <c r="R244" s="157"/>
      <c r="S244" s="157"/>
      <c r="T244" s="157"/>
      <c r="U244" s="157"/>
      <c r="V244" s="157"/>
      <c r="W244" s="157"/>
      <c r="X244" s="157"/>
      <c r="Y244" s="157"/>
      <c r="Z244" s="147"/>
      <c r="AA244" s="147"/>
      <c r="AB244" s="147"/>
      <c r="AC244" s="147"/>
      <c r="AD244" s="147"/>
      <c r="AE244" s="147"/>
      <c r="AF244" s="147"/>
      <c r="AG244" s="147" t="s">
        <v>239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3" x14ac:dyDescent="0.2">
      <c r="A245" s="154"/>
      <c r="B245" s="155"/>
      <c r="C245" s="185" t="s">
        <v>481</v>
      </c>
      <c r="D245" s="183"/>
      <c r="E245" s="184">
        <v>96.9</v>
      </c>
      <c r="F245" s="157"/>
      <c r="G245" s="157"/>
      <c r="H245" s="157"/>
      <c r="I245" s="157"/>
      <c r="J245" s="157"/>
      <c r="K245" s="157"/>
      <c r="L245" s="157"/>
      <c r="M245" s="157"/>
      <c r="N245" s="156"/>
      <c r="O245" s="156"/>
      <c r="P245" s="156"/>
      <c r="Q245" s="156"/>
      <c r="R245" s="157"/>
      <c r="S245" s="157"/>
      <c r="T245" s="157"/>
      <c r="U245" s="157"/>
      <c r="V245" s="157"/>
      <c r="W245" s="157"/>
      <c r="X245" s="157"/>
      <c r="Y245" s="157"/>
      <c r="Z245" s="147"/>
      <c r="AA245" s="147"/>
      <c r="AB245" s="147"/>
      <c r="AC245" s="147"/>
      <c r="AD245" s="147"/>
      <c r="AE245" s="147"/>
      <c r="AF245" s="147"/>
      <c r="AG245" s="147" t="s">
        <v>239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71">
        <v>50</v>
      </c>
      <c r="B246" s="172" t="s">
        <v>488</v>
      </c>
      <c r="C246" s="179" t="s">
        <v>489</v>
      </c>
      <c r="D246" s="173" t="s">
        <v>490</v>
      </c>
      <c r="E246" s="174">
        <v>36.5625</v>
      </c>
      <c r="F246" s="175"/>
      <c r="G246" s="176">
        <f>ROUND(E246*F246,2)</f>
        <v>0</v>
      </c>
      <c r="H246" s="158"/>
      <c r="I246" s="157">
        <f>ROUND(E246*H246,2)</f>
        <v>0</v>
      </c>
      <c r="J246" s="158"/>
      <c r="K246" s="157">
        <f>ROUND(E246*J246,2)</f>
        <v>0</v>
      </c>
      <c r="L246" s="157">
        <v>21</v>
      </c>
      <c r="M246" s="157">
        <f>G246*(1+L246/100)</f>
        <v>0</v>
      </c>
      <c r="N246" s="156">
        <v>1E-3</v>
      </c>
      <c r="O246" s="156">
        <f>ROUND(E246*N246,2)</f>
        <v>0.04</v>
      </c>
      <c r="P246" s="156">
        <v>0</v>
      </c>
      <c r="Q246" s="156">
        <f>ROUND(E246*P246,2)</f>
        <v>0</v>
      </c>
      <c r="R246" s="157" t="s">
        <v>402</v>
      </c>
      <c r="S246" s="157" t="s">
        <v>183</v>
      </c>
      <c r="T246" s="157" t="s">
        <v>251</v>
      </c>
      <c r="U246" s="157">
        <v>0</v>
      </c>
      <c r="V246" s="157">
        <f>ROUND(E246*U246,2)</f>
        <v>0</v>
      </c>
      <c r="W246" s="157"/>
      <c r="X246" s="157" t="s">
        <v>403</v>
      </c>
      <c r="Y246" s="157" t="s">
        <v>171</v>
      </c>
      <c r="Z246" s="147"/>
      <c r="AA246" s="147"/>
      <c r="AB246" s="147"/>
      <c r="AC246" s="147"/>
      <c r="AD246" s="147"/>
      <c r="AE246" s="147"/>
      <c r="AF246" s="147"/>
      <c r="AG246" s="147" t="s">
        <v>491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ht="33.75" outlineLevel="2" x14ac:dyDescent="0.2">
      <c r="A247" s="154"/>
      <c r="B247" s="155"/>
      <c r="C247" s="185" t="s">
        <v>492</v>
      </c>
      <c r="D247" s="183"/>
      <c r="E247" s="184">
        <v>11.5075</v>
      </c>
      <c r="F247" s="157"/>
      <c r="G247" s="157"/>
      <c r="H247" s="157"/>
      <c r="I247" s="157"/>
      <c r="J247" s="157"/>
      <c r="K247" s="157"/>
      <c r="L247" s="157"/>
      <c r="M247" s="157"/>
      <c r="N247" s="156"/>
      <c r="O247" s="156"/>
      <c r="P247" s="156"/>
      <c r="Q247" s="156"/>
      <c r="R247" s="157"/>
      <c r="S247" s="157"/>
      <c r="T247" s="157"/>
      <c r="U247" s="157"/>
      <c r="V247" s="157"/>
      <c r="W247" s="157"/>
      <c r="X247" s="157"/>
      <c r="Y247" s="157"/>
      <c r="Z247" s="147"/>
      <c r="AA247" s="147"/>
      <c r="AB247" s="147"/>
      <c r="AC247" s="147"/>
      <c r="AD247" s="147"/>
      <c r="AE247" s="147"/>
      <c r="AF247" s="147"/>
      <c r="AG247" s="147" t="s">
        <v>239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ht="22.5" outlineLevel="3" x14ac:dyDescent="0.2">
      <c r="A248" s="154"/>
      <c r="B248" s="155"/>
      <c r="C248" s="185" t="s">
        <v>493</v>
      </c>
      <c r="D248" s="183"/>
      <c r="E248" s="184">
        <v>11.94</v>
      </c>
      <c r="F248" s="157"/>
      <c r="G248" s="157"/>
      <c r="H248" s="157"/>
      <c r="I248" s="157"/>
      <c r="J248" s="157"/>
      <c r="K248" s="157"/>
      <c r="L248" s="157"/>
      <c r="M248" s="157"/>
      <c r="N248" s="156"/>
      <c r="O248" s="156"/>
      <c r="P248" s="156"/>
      <c r="Q248" s="156"/>
      <c r="R248" s="157"/>
      <c r="S248" s="157"/>
      <c r="T248" s="157"/>
      <c r="U248" s="157"/>
      <c r="V248" s="157"/>
      <c r="W248" s="157"/>
      <c r="X248" s="157"/>
      <c r="Y248" s="157"/>
      <c r="Z248" s="147"/>
      <c r="AA248" s="147"/>
      <c r="AB248" s="147"/>
      <c r="AC248" s="147"/>
      <c r="AD248" s="147"/>
      <c r="AE248" s="147"/>
      <c r="AF248" s="147"/>
      <c r="AG248" s="147" t="s">
        <v>239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3" x14ac:dyDescent="0.2">
      <c r="A249" s="154"/>
      <c r="B249" s="155"/>
      <c r="C249" s="185" t="s">
        <v>494</v>
      </c>
      <c r="D249" s="183"/>
      <c r="E249" s="184">
        <v>5.7275</v>
      </c>
      <c r="F249" s="157"/>
      <c r="G249" s="157"/>
      <c r="H249" s="157"/>
      <c r="I249" s="157"/>
      <c r="J249" s="157"/>
      <c r="K249" s="157"/>
      <c r="L249" s="157"/>
      <c r="M249" s="157"/>
      <c r="N249" s="156"/>
      <c r="O249" s="156"/>
      <c r="P249" s="156"/>
      <c r="Q249" s="156"/>
      <c r="R249" s="157"/>
      <c r="S249" s="157"/>
      <c r="T249" s="157"/>
      <c r="U249" s="157"/>
      <c r="V249" s="157"/>
      <c r="W249" s="157"/>
      <c r="X249" s="157"/>
      <c r="Y249" s="157"/>
      <c r="Z249" s="147"/>
      <c r="AA249" s="147"/>
      <c r="AB249" s="147"/>
      <c r="AC249" s="147"/>
      <c r="AD249" s="147"/>
      <c r="AE249" s="147"/>
      <c r="AF249" s="147"/>
      <c r="AG249" s="147" t="s">
        <v>239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3" x14ac:dyDescent="0.2">
      <c r="A250" s="154"/>
      <c r="B250" s="155"/>
      <c r="C250" s="185" t="s">
        <v>495</v>
      </c>
      <c r="D250" s="183"/>
      <c r="E250" s="184">
        <v>4.9649999999999999</v>
      </c>
      <c r="F250" s="157"/>
      <c r="G250" s="157"/>
      <c r="H250" s="157"/>
      <c r="I250" s="157"/>
      <c r="J250" s="157"/>
      <c r="K250" s="157"/>
      <c r="L250" s="157"/>
      <c r="M250" s="157"/>
      <c r="N250" s="156"/>
      <c r="O250" s="156"/>
      <c r="P250" s="156"/>
      <c r="Q250" s="156"/>
      <c r="R250" s="157"/>
      <c r="S250" s="157"/>
      <c r="T250" s="157"/>
      <c r="U250" s="157"/>
      <c r="V250" s="157"/>
      <c r="W250" s="157"/>
      <c r="X250" s="157"/>
      <c r="Y250" s="157"/>
      <c r="Z250" s="147"/>
      <c r="AA250" s="147"/>
      <c r="AB250" s="147"/>
      <c r="AC250" s="147"/>
      <c r="AD250" s="147"/>
      <c r="AE250" s="147"/>
      <c r="AF250" s="147"/>
      <c r="AG250" s="147" t="s">
        <v>239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3" x14ac:dyDescent="0.2">
      <c r="A251" s="154"/>
      <c r="B251" s="155"/>
      <c r="C251" s="185" t="s">
        <v>496</v>
      </c>
      <c r="D251" s="183"/>
      <c r="E251" s="184">
        <v>2.4224999999999999</v>
      </c>
      <c r="F251" s="157"/>
      <c r="G251" s="157"/>
      <c r="H251" s="157"/>
      <c r="I251" s="157"/>
      <c r="J251" s="157"/>
      <c r="K251" s="157"/>
      <c r="L251" s="157"/>
      <c r="M251" s="157"/>
      <c r="N251" s="156"/>
      <c r="O251" s="156"/>
      <c r="P251" s="156"/>
      <c r="Q251" s="156"/>
      <c r="R251" s="157"/>
      <c r="S251" s="157"/>
      <c r="T251" s="157"/>
      <c r="U251" s="157"/>
      <c r="V251" s="157"/>
      <c r="W251" s="157"/>
      <c r="X251" s="157"/>
      <c r="Y251" s="157"/>
      <c r="Z251" s="147"/>
      <c r="AA251" s="147"/>
      <c r="AB251" s="147"/>
      <c r="AC251" s="147"/>
      <c r="AD251" s="147"/>
      <c r="AE251" s="147"/>
      <c r="AF251" s="147"/>
      <c r="AG251" s="147" t="s">
        <v>239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71">
        <v>51</v>
      </c>
      <c r="B252" s="172" t="s">
        <v>497</v>
      </c>
      <c r="C252" s="179" t="s">
        <v>498</v>
      </c>
      <c r="D252" s="173" t="s">
        <v>250</v>
      </c>
      <c r="E252" s="174">
        <v>1462.5</v>
      </c>
      <c r="F252" s="175"/>
      <c r="G252" s="176">
        <f>ROUND(E252*F252,2)</f>
        <v>0</v>
      </c>
      <c r="H252" s="158"/>
      <c r="I252" s="157">
        <f>ROUND(E252*H252,2)</f>
        <v>0</v>
      </c>
      <c r="J252" s="158"/>
      <c r="K252" s="157">
        <f>ROUND(E252*J252,2)</f>
        <v>0</v>
      </c>
      <c r="L252" s="157">
        <v>21</v>
      </c>
      <c r="M252" s="157">
        <f>G252*(1+L252/100)</f>
        <v>0</v>
      </c>
      <c r="N252" s="156">
        <v>0</v>
      </c>
      <c r="O252" s="156">
        <f>ROUND(E252*N252,2)</f>
        <v>0</v>
      </c>
      <c r="P252" s="156">
        <v>0</v>
      </c>
      <c r="Q252" s="156">
        <f>ROUND(E252*P252,2)</f>
        <v>0</v>
      </c>
      <c r="R252" s="157"/>
      <c r="S252" s="157" t="s">
        <v>183</v>
      </c>
      <c r="T252" s="157" t="s">
        <v>251</v>
      </c>
      <c r="U252" s="157">
        <v>2E-3</v>
      </c>
      <c r="V252" s="157">
        <f>ROUND(E252*U252,2)</f>
        <v>2.93</v>
      </c>
      <c r="W252" s="157"/>
      <c r="X252" s="157" t="s">
        <v>234</v>
      </c>
      <c r="Y252" s="157" t="s">
        <v>171</v>
      </c>
      <c r="Z252" s="147"/>
      <c r="AA252" s="147"/>
      <c r="AB252" s="147"/>
      <c r="AC252" s="147"/>
      <c r="AD252" s="147"/>
      <c r="AE252" s="147"/>
      <c r="AF252" s="147"/>
      <c r="AG252" s="147" t="s">
        <v>487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ht="22.5" outlineLevel="2" x14ac:dyDescent="0.2">
      <c r="A253" s="154"/>
      <c r="B253" s="155"/>
      <c r="C253" s="185" t="s">
        <v>477</v>
      </c>
      <c r="D253" s="183"/>
      <c r="E253" s="184">
        <v>460.3</v>
      </c>
      <c r="F253" s="157"/>
      <c r="G253" s="157"/>
      <c r="H253" s="157"/>
      <c r="I253" s="157"/>
      <c r="J253" s="157"/>
      <c r="K253" s="157"/>
      <c r="L253" s="157"/>
      <c r="M253" s="157"/>
      <c r="N253" s="156"/>
      <c r="O253" s="156"/>
      <c r="P253" s="156"/>
      <c r="Q253" s="156"/>
      <c r="R253" s="157"/>
      <c r="S253" s="157"/>
      <c r="T253" s="157"/>
      <c r="U253" s="157"/>
      <c r="V253" s="157"/>
      <c r="W253" s="157"/>
      <c r="X253" s="157"/>
      <c r="Y253" s="157"/>
      <c r="Z253" s="147"/>
      <c r="AA253" s="147"/>
      <c r="AB253" s="147"/>
      <c r="AC253" s="147"/>
      <c r="AD253" s="147"/>
      <c r="AE253" s="147"/>
      <c r="AF253" s="147"/>
      <c r="AG253" s="147" t="s">
        <v>239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3" x14ac:dyDescent="0.2">
      <c r="A254" s="154"/>
      <c r="B254" s="155"/>
      <c r="C254" s="185" t="s">
        <v>478</v>
      </c>
      <c r="D254" s="183"/>
      <c r="E254" s="184">
        <v>477.6</v>
      </c>
      <c r="F254" s="157"/>
      <c r="G254" s="157"/>
      <c r="H254" s="157"/>
      <c r="I254" s="157"/>
      <c r="J254" s="157"/>
      <c r="K254" s="157"/>
      <c r="L254" s="157"/>
      <c r="M254" s="157"/>
      <c r="N254" s="156"/>
      <c r="O254" s="156"/>
      <c r="P254" s="156"/>
      <c r="Q254" s="156"/>
      <c r="R254" s="157"/>
      <c r="S254" s="157"/>
      <c r="T254" s="157"/>
      <c r="U254" s="157"/>
      <c r="V254" s="157"/>
      <c r="W254" s="157"/>
      <c r="X254" s="157"/>
      <c r="Y254" s="157"/>
      <c r="Z254" s="147"/>
      <c r="AA254" s="147"/>
      <c r="AB254" s="147"/>
      <c r="AC254" s="147"/>
      <c r="AD254" s="147"/>
      <c r="AE254" s="147"/>
      <c r="AF254" s="147"/>
      <c r="AG254" s="147" t="s">
        <v>239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3" x14ac:dyDescent="0.2">
      <c r="A255" s="154"/>
      <c r="B255" s="155"/>
      <c r="C255" s="185" t="s">
        <v>479</v>
      </c>
      <c r="D255" s="183"/>
      <c r="E255" s="184">
        <v>229.1</v>
      </c>
      <c r="F255" s="157"/>
      <c r="G255" s="157"/>
      <c r="H255" s="157"/>
      <c r="I255" s="157"/>
      <c r="J255" s="157"/>
      <c r="K255" s="157"/>
      <c r="L255" s="157"/>
      <c r="M255" s="157"/>
      <c r="N255" s="156"/>
      <c r="O255" s="156"/>
      <c r="P255" s="156"/>
      <c r="Q255" s="156"/>
      <c r="R255" s="157"/>
      <c r="S255" s="157"/>
      <c r="T255" s="157"/>
      <c r="U255" s="157"/>
      <c r="V255" s="157"/>
      <c r="W255" s="157"/>
      <c r="X255" s="157"/>
      <c r="Y255" s="157"/>
      <c r="Z255" s="147"/>
      <c r="AA255" s="147"/>
      <c r="AB255" s="147"/>
      <c r="AC255" s="147"/>
      <c r="AD255" s="147"/>
      <c r="AE255" s="147"/>
      <c r="AF255" s="147"/>
      <c r="AG255" s="147" t="s">
        <v>239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3" x14ac:dyDescent="0.2">
      <c r="A256" s="154"/>
      <c r="B256" s="155"/>
      <c r="C256" s="185" t="s">
        <v>480</v>
      </c>
      <c r="D256" s="183"/>
      <c r="E256" s="184">
        <v>198.6</v>
      </c>
      <c r="F256" s="157"/>
      <c r="G256" s="157"/>
      <c r="H256" s="157"/>
      <c r="I256" s="157"/>
      <c r="J256" s="157"/>
      <c r="K256" s="157"/>
      <c r="L256" s="157"/>
      <c r="M256" s="157"/>
      <c r="N256" s="156"/>
      <c r="O256" s="156"/>
      <c r="P256" s="156"/>
      <c r="Q256" s="156"/>
      <c r="R256" s="157"/>
      <c r="S256" s="157"/>
      <c r="T256" s="157"/>
      <c r="U256" s="157"/>
      <c r="V256" s="157"/>
      <c r="W256" s="157"/>
      <c r="X256" s="157"/>
      <c r="Y256" s="157"/>
      <c r="Z256" s="147"/>
      <c r="AA256" s="147"/>
      <c r="AB256" s="147"/>
      <c r="AC256" s="147"/>
      <c r="AD256" s="147"/>
      <c r="AE256" s="147"/>
      <c r="AF256" s="147"/>
      <c r="AG256" s="147" t="s">
        <v>239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3" x14ac:dyDescent="0.2">
      <c r="A257" s="154"/>
      <c r="B257" s="155"/>
      <c r="C257" s="185" t="s">
        <v>481</v>
      </c>
      <c r="D257" s="183"/>
      <c r="E257" s="184">
        <v>96.9</v>
      </c>
      <c r="F257" s="157"/>
      <c r="G257" s="157"/>
      <c r="H257" s="157"/>
      <c r="I257" s="157"/>
      <c r="J257" s="157"/>
      <c r="K257" s="157"/>
      <c r="L257" s="157"/>
      <c r="M257" s="157"/>
      <c r="N257" s="156"/>
      <c r="O257" s="156"/>
      <c r="P257" s="156"/>
      <c r="Q257" s="156"/>
      <c r="R257" s="157"/>
      <c r="S257" s="157"/>
      <c r="T257" s="157"/>
      <c r="U257" s="157"/>
      <c r="V257" s="157"/>
      <c r="W257" s="157"/>
      <c r="X257" s="157"/>
      <c r="Y257" s="157"/>
      <c r="Z257" s="147"/>
      <c r="AA257" s="147"/>
      <c r="AB257" s="147"/>
      <c r="AC257" s="147"/>
      <c r="AD257" s="147"/>
      <c r="AE257" s="147"/>
      <c r="AF257" s="147"/>
      <c r="AG257" s="147" t="s">
        <v>239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">
      <c r="A258" s="171">
        <v>52</v>
      </c>
      <c r="B258" s="172" t="s">
        <v>499</v>
      </c>
      <c r="C258" s="179" t="s">
        <v>500</v>
      </c>
      <c r="D258" s="173" t="s">
        <v>250</v>
      </c>
      <c r="E258" s="174">
        <v>1462.5</v>
      </c>
      <c r="F258" s="175"/>
      <c r="G258" s="176">
        <f>ROUND(E258*F258,2)</f>
        <v>0</v>
      </c>
      <c r="H258" s="158"/>
      <c r="I258" s="157">
        <f>ROUND(E258*H258,2)</f>
        <v>0</v>
      </c>
      <c r="J258" s="158"/>
      <c r="K258" s="157">
        <f>ROUND(E258*J258,2)</f>
        <v>0</v>
      </c>
      <c r="L258" s="157">
        <v>21</v>
      </c>
      <c r="M258" s="157">
        <f>G258*(1+L258/100)</f>
        <v>0</v>
      </c>
      <c r="N258" s="156">
        <v>0</v>
      </c>
      <c r="O258" s="156">
        <f>ROUND(E258*N258,2)</f>
        <v>0</v>
      </c>
      <c r="P258" s="156">
        <v>0</v>
      </c>
      <c r="Q258" s="156">
        <f>ROUND(E258*P258,2)</f>
        <v>0</v>
      </c>
      <c r="R258" s="157"/>
      <c r="S258" s="157" t="s">
        <v>183</v>
      </c>
      <c r="T258" s="157" t="s">
        <v>251</v>
      </c>
      <c r="U258" s="157">
        <v>2E-3</v>
      </c>
      <c r="V258" s="157">
        <f>ROUND(E258*U258,2)</f>
        <v>2.93</v>
      </c>
      <c r="W258" s="157"/>
      <c r="X258" s="157" t="s">
        <v>234</v>
      </c>
      <c r="Y258" s="157" t="s">
        <v>171</v>
      </c>
      <c r="Z258" s="147"/>
      <c r="AA258" s="147"/>
      <c r="AB258" s="147"/>
      <c r="AC258" s="147"/>
      <c r="AD258" s="147"/>
      <c r="AE258" s="147"/>
      <c r="AF258" s="147"/>
      <c r="AG258" s="147" t="s">
        <v>487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ht="22.5" outlineLevel="2" x14ac:dyDescent="0.2">
      <c r="A259" s="154"/>
      <c r="B259" s="155"/>
      <c r="C259" s="185" t="s">
        <v>477</v>
      </c>
      <c r="D259" s="183"/>
      <c r="E259" s="184">
        <v>460.3</v>
      </c>
      <c r="F259" s="157"/>
      <c r="G259" s="157"/>
      <c r="H259" s="157"/>
      <c r="I259" s="157"/>
      <c r="J259" s="157"/>
      <c r="K259" s="157"/>
      <c r="L259" s="157"/>
      <c r="M259" s="157"/>
      <c r="N259" s="156"/>
      <c r="O259" s="156"/>
      <c r="P259" s="156"/>
      <c r="Q259" s="156"/>
      <c r="R259" s="157"/>
      <c r="S259" s="157"/>
      <c r="T259" s="157"/>
      <c r="U259" s="157"/>
      <c r="V259" s="157"/>
      <c r="W259" s="157"/>
      <c r="X259" s="157"/>
      <c r="Y259" s="157"/>
      <c r="Z259" s="147"/>
      <c r="AA259" s="147"/>
      <c r="AB259" s="147"/>
      <c r="AC259" s="147"/>
      <c r="AD259" s="147"/>
      <c r="AE259" s="147"/>
      <c r="AF259" s="147"/>
      <c r="AG259" s="147" t="s">
        <v>239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3" x14ac:dyDescent="0.2">
      <c r="A260" s="154"/>
      <c r="B260" s="155"/>
      <c r="C260" s="185" t="s">
        <v>478</v>
      </c>
      <c r="D260" s="183"/>
      <c r="E260" s="184">
        <v>477.6</v>
      </c>
      <c r="F260" s="157"/>
      <c r="G260" s="157"/>
      <c r="H260" s="157"/>
      <c r="I260" s="157"/>
      <c r="J260" s="157"/>
      <c r="K260" s="157"/>
      <c r="L260" s="157"/>
      <c r="M260" s="157"/>
      <c r="N260" s="156"/>
      <c r="O260" s="156"/>
      <c r="P260" s="156"/>
      <c r="Q260" s="156"/>
      <c r="R260" s="157"/>
      <c r="S260" s="157"/>
      <c r="T260" s="157"/>
      <c r="U260" s="157"/>
      <c r="V260" s="157"/>
      <c r="W260" s="157"/>
      <c r="X260" s="157"/>
      <c r="Y260" s="157"/>
      <c r="Z260" s="147"/>
      <c r="AA260" s="147"/>
      <c r="AB260" s="147"/>
      <c r="AC260" s="147"/>
      <c r="AD260" s="147"/>
      <c r="AE260" s="147"/>
      <c r="AF260" s="147"/>
      <c r="AG260" s="147" t="s">
        <v>239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3" x14ac:dyDescent="0.2">
      <c r="A261" s="154"/>
      <c r="B261" s="155"/>
      <c r="C261" s="185" t="s">
        <v>479</v>
      </c>
      <c r="D261" s="183"/>
      <c r="E261" s="184">
        <v>229.1</v>
      </c>
      <c r="F261" s="157"/>
      <c r="G261" s="157"/>
      <c r="H261" s="157"/>
      <c r="I261" s="157"/>
      <c r="J261" s="157"/>
      <c r="K261" s="157"/>
      <c r="L261" s="157"/>
      <c r="M261" s="157"/>
      <c r="N261" s="156"/>
      <c r="O261" s="156"/>
      <c r="P261" s="156"/>
      <c r="Q261" s="156"/>
      <c r="R261" s="157"/>
      <c r="S261" s="157"/>
      <c r="T261" s="157"/>
      <c r="U261" s="157"/>
      <c r="V261" s="157"/>
      <c r="W261" s="157"/>
      <c r="X261" s="157"/>
      <c r="Y261" s="157"/>
      <c r="Z261" s="147"/>
      <c r="AA261" s="147"/>
      <c r="AB261" s="147"/>
      <c r="AC261" s="147"/>
      <c r="AD261" s="147"/>
      <c r="AE261" s="147"/>
      <c r="AF261" s="147"/>
      <c r="AG261" s="147" t="s">
        <v>239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3" x14ac:dyDescent="0.2">
      <c r="A262" s="154"/>
      <c r="B262" s="155"/>
      <c r="C262" s="185" t="s">
        <v>480</v>
      </c>
      <c r="D262" s="183"/>
      <c r="E262" s="184">
        <v>198.6</v>
      </c>
      <c r="F262" s="157"/>
      <c r="G262" s="157"/>
      <c r="H262" s="157"/>
      <c r="I262" s="157"/>
      <c r="J262" s="157"/>
      <c r="K262" s="157"/>
      <c r="L262" s="157"/>
      <c r="M262" s="157"/>
      <c r="N262" s="156"/>
      <c r="O262" s="156"/>
      <c r="P262" s="156"/>
      <c r="Q262" s="156"/>
      <c r="R262" s="157"/>
      <c r="S262" s="157"/>
      <c r="T262" s="157"/>
      <c r="U262" s="157"/>
      <c r="V262" s="157"/>
      <c r="W262" s="157"/>
      <c r="X262" s="157"/>
      <c r="Y262" s="157"/>
      <c r="Z262" s="147"/>
      <c r="AA262" s="147"/>
      <c r="AB262" s="147"/>
      <c r="AC262" s="147"/>
      <c r="AD262" s="147"/>
      <c r="AE262" s="147"/>
      <c r="AF262" s="147"/>
      <c r="AG262" s="147" t="s">
        <v>239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3" x14ac:dyDescent="0.2">
      <c r="A263" s="154"/>
      <c r="B263" s="155"/>
      <c r="C263" s="185" t="s">
        <v>481</v>
      </c>
      <c r="D263" s="183"/>
      <c r="E263" s="184">
        <v>96.9</v>
      </c>
      <c r="F263" s="157"/>
      <c r="G263" s="157"/>
      <c r="H263" s="157"/>
      <c r="I263" s="157"/>
      <c r="J263" s="157"/>
      <c r="K263" s="157"/>
      <c r="L263" s="157"/>
      <c r="M263" s="157"/>
      <c r="N263" s="156"/>
      <c r="O263" s="156"/>
      <c r="P263" s="156"/>
      <c r="Q263" s="156"/>
      <c r="R263" s="157"/>
      <c r="S263" s="157"/>
      <c r="T263" s="157"/>
      <c r="U263" s="157"/>
      <c r="V263" s="157"/>
      <c r="W263" s="157"/>
      <c r="X263" s="157"/>
      <c r="Y263" s="157"/>
      <c r="Z263" s="147"/>
      <c r="AA263" s="147"/>
      <c r="AB263" s="147"/>
      <c r="AC263" s="147"/>
      <c r="AD263" s="147"/>
      <c r="AE263" s="147"/>
      <c r="AF263" s="147"/>
      <c r="AG263" s="147" t="s">
        <v>239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">
      <c r="A264" s="171">
        <v>53</v>
      </c>
      <c r="B264" s="172" t="s">
        <v>501</v>
      </c>
      <c r="C264" s="179" t="s">
        <v>502</v>
      </c>
      <c r="D264" s="173" t="s">
        <v>250</v>
      </c>
      <c r="E264" s="174">
        <v>1462.5</v>
      </c>
      <c r="F264" s="175"/>
      <c r="G264" s="176">
        <f>ROUND(E264*F264,2)</f>
        <v>0</v>
      </c>
      <c r="H264" s="158"/>
      <c r="I264" s="157">
        <f>ROUND(E264*H264,2)</f>
        <v>0</v>
      </c>
      <c r="J264" s="158"/>
      <c r="K264" s="157">
        <f>ROUND(E264*J264,2)</f>
        <v>0</v>
      </c>
      <c r="L264" s="157">
        <v>21</v>
      </c>
      <c r="M264" s="157">
        <f>G264*(1+L264/100)</f>
        <v>0</v>
      </c>
      <c r="N264" s="156">
        <v>0</v>
      </c>
      <c r="O264" s="156">
        <f>ROUND(E264*N264,2)</f>
        <v>0</v>
      </c>
      <c r="P264" s="156">
        <v>0</v>
      </c>
      <c r="Q264" s="156">
        <f>ROUND(E264*P264,2)</f>
        <v>0</v>
      </c>
      <c r="R264" s="157"/>
      <c r="S264" s="157" t="s">
        <v>183</v>
      </c>
      <c r="T264" s="157" t="s">
        <v>251</v>
      </c>
      <c r="U264" s="157">
        <v>0.02</v>
      </c>
      <c r="V264" s="157">
        <f>ROUND(E264*U264,2)</f>
        <v>29.25</v>
      </c>
      <c r="W264" s="157"/>
      <c r="X264" s="157" t="s">
        <v>234</v>
      </c>
      <c r="Y264" s="157" t="s">
        <v>171</v>
      </c>
      <c r="Z264" s="147"/>
      <c r="AA264" s="147"/>
      <c r="AB264" s="147"/>
      <c r="AC264" s="147"/>
      <c r="AD264" s="147"/>
      <c r="AE264" s="147"/>
      <c r="AF264" s="147"/>
      <c r="AG264" s="147" t="s">
        <v>487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ht="22.5" outlineLevel="2" x14ac:dyDescent="0.2">
      <c r="A265" s="154"/>
      <c r="B265" s="155"/>
      <c r="C265" s="185" t="s">
        <v>477</v>
      </c>
      <c r="D265" s="183"/>
      <c r="E265" s="184">
        <v>460.3</v>
      </c>
      <c r="F265" s="157"/>
      <c r="G265" s="157"/>
      <c r="H265" s="157"/>
      <c r="I265" s="157"/>
      <c r="J265" s="157"/>
      <c r="K265" s="157"/>
      <c r="L265" s="157"/>
      <c r="M265" s="157"/>
      <c r="N265" s="156"/>
      <c r="O265" s="156"/>
      <c r="P265" s="156"/>
      <c r="Q265" s="156"/>
      <c r="R265" s="157"/>
      <c r="S265" s="157"/>
      <c r="T265" s="157"/>
      <c r="U265" s="157"/>
      <c r="V265" s="157"/>
      <c r="W265" s="157"/>
      <c r="X265" s="157"/>
      <c r="Y265" s="157"/>
      <c r="Z265" s="147"/>
      <c r="AA265" s="147"/>
      <c r="AB265" s="147"/>
      <c r="AC265" s="147"/>
      <c r="AD265" s="147"/>
      <c r="AE265" s="147"/>
      <c r="AF265" s="147"/>
      <c r="AG265" s="147" t="s">
        <v>239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3" x14ac:dyDescent="0.2">
      <c r="A266" s="154"/>
      <c r="B266" s="155"/>
      <c r="C266" s="185" t="s">
        <v>478</v>
      </c>
      <c r="D266" s="183"/>
      <c r="E266" s="184">
        <v>477.6</v>
      </c>
      <c r="F266" s="157"/>
      <c r="G266" s="157"/>
      <c r="H266" s="157"/>
      <c r="I266" s="157"/>
      <c r="J266" s="157"/>
      <c r="K266" s="157"/>
      <c r="L266" s="157"/>
      <c r="M266" s="157"/>
      <c r="N266" s="156"/>
      <c r="O266" s="156"/>
      <c r="P266" s="156"/>
      <c r="Q266" s="156"/>
      <c r="R266" s="157"/>
      <c r="S266" s="157"/>
      <c r="T266" s="157"/>
      <c r="U266" s="157"/>
      <c r="V266" s="157"/>
      <c r="W266" s="157"/>
      <c r="X266" s="157"/>
      <c r="Y266" s="157"/>
      <c r="Z266" s="147"/>
      <c r="AA266" s="147"/>
      <c r="AB266" s="147"/>
      <c r="AC266" s="147"/>
      <c r="AD266" s="147"/>
      <c r="AE266" s="147"/>
      <c r="AF266" s="147"/>
      <c r="AG266" s="147" t="s">
        <v>239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3" x14ac:dyDescent="0.2">
      <c r="A267" s="154"/>
      <c r="B267" s="155"/>
      <c r="C267" s="185" t="s">
        <v>479</v>
      </c>
      <c r="D267" s="183"/>
      <c r="E267" s="184">
        <v>229.1</v>
      </c>
      <c r="F267" s="157"/>
      <c r="G267" s="157"/>
      <c r="H267" s="157"/>
      <c r="I267" s="157"/>
      <c r="J267" s="157"/>
      <c r="K267" s="157"/>
      <c r="L267" s="157"/>
      <c r="M267" s="157"/>
      <c r="N267" s="156"/>
      <c r="O267" s="156"/>
      <c r="P267" s="156"/>
      <c r="Q267" s="156"/>
      <c r="R267" s="157"/>
      <c r="S267" s="157"/>
      <c r="T267" s="157"/>
      <c r="U267" s="157"/>
      <c r="V267" s="157"/>
      <c r="W267" s="157"/>
      <c r="X267" s="157"/>
      <c r="Y267" s="157"/>
      <c r="Z267" s="147"/>
      <c r="AA267" s="147"/>
      <c r="AB267" s="147"/>
      <c r="AC267" s="147"/>
      <c r="AD267" s="147"/>
      <c r="AE267" s="147"/>
      <c r="AF267" s="147"/>
      <c r="AG267" s="147" t="s">
        <v>239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3" x14ac:dyDescent="0.2">
      <c r="A268" s="154"/>
      <c r="B268" s="155"/>
      <c r="C268" s="185" t="s">
        <v>480</v>
      </c>
      <c r="D268" s="183"/>
      <c r="E268" s="184">
        <v>198.6</v>
      </c>
      <c r="F268" s="157"/>
      <c r="G268" s="157"/>
      <c r="H268" s="157"/>
      <c r="I268" s="157"/>
      <c r="J268" s="157"/>
      <c r="K268" s="157"/>
      <c r="L268" s="157"/>
      <c r="M268" s="157"/>
      <c r="N268" s="156"/>
      <c r="O268" s="156"/>
      <c r="P268" s="156"/>
      <c r="Q268" s="156"/>
      <c r="R268" s="157"/>
      <c r="S268" s="157"/>
      <c r="T268" s="157"/>
      <c r="U268" s="157"/>
      <c r="V268" s="157"/>
      <c r="W268" s="157"/>
      <c r="X268" s="157"/>
      <c r="Y268" s="157"/>
      <c r="Z268" s="147"/>
      <c r="AA268" s="147"/>
      <c r="AB268" s="147"/>
      <c r="AC268" s="147"/>
      <c r="AD268" s="147"/>
      <c r="AE268" s="147"/>
      <c r="AF268" s="147"/>
      <c r="AG268" s="147" t="s">
        <v>239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3" x14ac:dyDescent="0.2">
      <c r="A269" s="154"/>
      <c r="B269" s="155"/>
      <c r="C269" s="185" t="s">
        <v>481</v>
      </c>
      <c r="D269" s="183"/>
      <c r="E269" s="184">
        <v>96.9</v>
      </c>
      <c r="F269" s="157"/>
      <c r="G269" s="157"/>
      <c r="H269" s="157"/>
      <c r="I269" s="157"/>
      <c r="J269" s="157"/>
      <c r="K269" s="157"/>
      <c r="L269" s="157"/>
      <c r="M269" s="157"/>
      <c r="N269" s="156"/>
      <c r="O269" s="156"/>
      <c r="P269" s="156"/>
      <c r="Q269" s="156"/>
      <c r="R269" s="157"/>
      <c r="S269" s="157"/>
      <c r="T269" s="157"/>
      <c r="U269" s="157"/>
      <c r="V269" s="157"/>
      <c r="W269" s="157"/>
      <c r="X269" s="157"/>
      <c r="Y269" s="157"/>
      <c r="Z269" s="147"/>
      <c r="AA269" s="147"/>
      <c r="AB269" s="147"/>
      <c r="AC269" s="147"/>
      <c r="AD269" s="147"/>
      <c r="AE269" s="147"/>
      <c r="AF269" s="147"/>
      <c r="AG269" s="147" t="s">
        <v>239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">
      <c r="A270" s="171">
        <v>54</v>
      </c>
      <c r="B270" s="172" t="s">
        <v>503</v>
      </c>
      <c r="C270" s="179" t="s">
        <v>504</v>
      </c>
      <c r="D270" s="173" t="s">
        <v>250</v>
      </c>
      <c r="E270" s="174">
        <v>1462.5</v>
      </c>
      <c r="F270" s="175"/>
      <c r="G270" s="176">
        <f>ROUND(E270*F270,2)</f>
        <v>0</v>
      </c>
      <c r="H270" s="158"/>
      <c r="I270" s="157">
        <f>ROUND(E270*H270,2)</f>
        <v>0</v>
      </c>
      <c r="J270" s="158"/>
      <c r="K270" s="157">
        <f>ROUND(E270*J270,2)</f>
        <v>0</v>
      </c>
      <c r="L270" s="157">
        <v>21</v>
      </c>
      <c r="M270" s="157">
        <f>G270*(1+L270/100)</f>
        <v>0</v>
      </c>
      <c r="N270" s="156">
        <v>0</v>
      </c>
      <c r="O270" s="156">
        <f>ROUND(E270*N270,2)</f>
        <v>0</v>
      </c>
      <c r="P270" s="156">
        <v>0</v>
      </c>
      <c r="Q270" s="156">
        <f>ROUND(E270*P270,2)</f>
        <v>0</v>
      </c>
      <c r="R270" s="157"/>
      <c r="S270" s="157" t="s">
        <v>183</v>
      </c>
      <c r="T270" s="157" t="s">
        <v>251</v>
      </c>
      <c r="U270" s="157">
        <v>1E-3</v>
      </c>
      <c r="V270" s="157">
        <f>ROUND(E270*U270,2)</f>
        <v>1.46</v>
      </c>
      <c r="W270" s="157"/>
      <c r="X270" s="157" t="s">
        <v>234</v>
      </c>
      <c r="Y270" s="157" t="s">
        <v>171</v>
      </c>
      <c r="Z270" s="147"/>
      <c r="AA270" s="147"/>
      <c r="AB270" s="147"/>
      <c r="AC270" s="147"/>
      <c r="AD270" s="147"/>
      <c r="AE270" s="147"/>
      <c r="AF270" s="147"/>
      <c r="AG270" s="147" t="s">
        <v>487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ht="22.5" outlineLevel="2" x14ac:dyDescent="0.2">
      <c r="A271" s="154"/>
      <c r="B271" s="155"/>
      <c r="C271" s="185" t="s">
        <v>477</v>
      </c>
      <c r="D271" s="183"/>
      <c r="E271" s="184">
        <v>460.3</v>
      </c>
      <c r="F271" s="157"/>
      <c r="G271" s="157"/>
      <c r="H271" s="157"/>
      <c r="I271" s="157"/>
      <c r="J271" s="157"/>
      <c r="K271" s="157"/>
      <c r="L271" s="157"/>
      <c r="M271" s="157"/>
      <c r="N271" s="156"/>
      <c r="O271" s="156"/>
      <c r="P271" s="156"/>
      <c r="Q271" s="156"/>
      <c r="R271" s="157"/>
      <c r="S271" s="157"/>
      <c r="T271" s="157"/>
      <c r="U271" s="157"/>
      <c r="V271" s="157"/>
      <c r="W271" s="157"/>
      <c r="X271" s="157"/>
      <c r="Y271" s="157"/>
      <c r="Z271" s="147"/>
      <c r="AA271" s="147"/>
      <c r="AB271" s="147"/>
      <c r="AC271" s="147"/>
      <c r="AD271" s="147"/>
      <c r="AE271" s="147"/>
      <c r="AF271" s="147"/>
      <c r="AG271" s="147" t="s">
        <v>239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3" x14ac:dyDescent="0.2">
      <c r="A272" s="154"/>
      <c r="B272" s="155"/>
      <c r="C272" s="185" t="s">
        <v>478</v>
      </c>
      <c r="D272" s="183"/>
      <c r="E272" s="184">
        <v>477.6</v>
      </c>
      <c r="F272" s="157"/>
      <c r="G272" s="157"/>
      <c r="H272" s="157"/>
      <c r="I272" s="157"/>
      <c r="J272" s="157"/>
      <c r="K272" s="157"/>
      <c r="L272" s="157"/>
      <c r="M272" s="157"/>
      <c r="N272" s="156"/>
      <c r="O272" s="156"/>
      <c r="P272" s="156"/>
      <c r="Q272" s="156"/>
      <c r="R272" s="157"/>
      <c r="S272" s="157"/>
      <c r="T272" s="157"/>
      <c r="U272" s="157"/>
      <c r="V272" s="157"/>
      <c r="W272" s="157"/>
      <c r="X272" s="157"/>
      <c r="Y272" s="157"/>
      <c r="Z272" s="147"/>
      <c r="AA272" s="147"/>
      <c r="AB272" s="147"/>
      <c r="AC272" s="147"/>
      <c r="AD272" s="147"/>
      <c r="AE272" s="147"/>
      <c r="AF272" s="147"/>
      <c r="AG272" s="147" t="s">
        <v>239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3" x14ac:dyDescent="0.2">
      <c r="A273" s="154"/>
      <c r="B273" s="155"/>
      <c r="C273" s="185" t="s">
        <v>479</v>
      </c>
      <c r="D273" s="183"/>
      <c r="E273" s="184">
        <v>229.1</v>
      </c>
      <c r="F273" s="157"/>
      <c r="G273" s="157"/>
      <c r="H273" s="157"/>
      <c r="I273" s="157"/>
      <c r="J273" s="157"/>
      <c r="K273" s="157"/>
      <c r="L273" s="157"/>
      <c r="M273" s="157"/>
      <c r="N273" s="156"/>
      <c r="O273" s="156"/>
      <c r="P273" s="156"/>
      <c r="Q273" s="156"/>
      <c r="R273" s="157"/>
      <c r="S273" s="157"/>
      <c r="T273" s="157"/>
      <c r="U273" s="157"/>
      <c r="V273" s="157"/>
      <c r="W273" s="157"/>
      <c r="X273" s="157"/>
      <c r="Y273" s="157"/>
      <c r="Z273" s="147"/>
      <c r="AA273" s="147"/>
      <c r="AB273" s="147"/>
      <c r="AC273" s="147"/>
      <c r="AD273" s="147"/>
      <c r="AE273" s="147"/>
      <c r="AF273" s="147"/>
      <c r="AG273" s="147" t="s">
        <v>239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3" x14ac:dyDescent="0.2">
      <c r="A274" s="154"/>
      <c r="B274" s="155"/>
      <c r="C274" s="185" t="s">
        <v>480</v>
      </c>
      <c r="D274" s="183"/>
      <c r="E274" s="184">
        <v>198.6</v>
      </c>
      <c r="F274" s="157"/>
      <c r="G274" s="157"/>
      <c r="H274" s="157"/>
      <c r="I274" s="157"/>
      <c r="J274" s="157"/>
      <c r="K274" s="157"/>
      <c r="L274" s="157"/>
      <c r="M274" s="157"/>
      <c r="N274" s="156"/>
      <c r="O274" s="156"/>
      <c r="P274" s="156"/>
      <c r="Q274" s="156"/>
      <c r="R274" s="157"/>
      <c r="S274" s="157"/>
      <c r="T274" s="157"/>
      <c r="U274" s="157"/>
      <c r="V274" s="157"/>
      <c r="W274" s="157"/>
      <c r="X274" s="157"/>
      <c r="Y274" s="157"/>
      <c r="Z274" s="147"/>
      <c r="AA274" s="147"/>
      <c r="AB274" s="147"/>
      <c r="AC274" s="147"/>
      <c r="AD274" s="147"/>
      <c r="AE274" s="147"/>
      <c r="AF274" s="147"/>
      <c r="AG274" s="147" t="s">
        <v>239</v>
      </c>
      <c r="AH274" s="147">
        <v>0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3" x14ac:dyDescent="0.2">
      <c r="A275" s="154"/>
      <c r="B275" s="155"/>
      <c r="C275" s="185" t="s">
        <v>481</v>
      </c>
      <c r="D275" s="183"/>
      <c r="E275" s="184">
        <v>96.9</v>
      </c>
      <c r="F275" s="157"/>
      <c r="G275" s="157"/>
      <c r="H275" s="157"/>
      <c r="I275" s="157"/>
      <c r="J275" s="157"/>
      <c r="K275" s="157"/>
      <c r="L275" s="157"/>
      <c r="M275" s="157"/>
      <c r="N275" s="156"/>
      <c r="O275" s="156"/>
      <c r="P275" s="156"/>
      <c r="Q275" s="156"/>
      <c r="R275" s="157"/>
      <c r="S275" s="157"/>
      <c r="T275" s="157"/>
      <c r="U275" s="157"/>
      <c r="V275" s="157"/>
      <c r="W275" s="157"/>
      <c r="X275" s="157"/>
      <c r="Y275" s="157"/>
      <c r="Z275" s="147"/>
      <c r="AA275" s="147"/>
      <c r="AB275" s="147"/>
      <c r="AC275" s="147"/>
      <c r="AD275" s="147"/>
      <c r="AE275" s="147"/>
      <c r="AF275" s="147"/>
      <c r="AG275" s="147" t="s">
        <v>239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">
      <c r="A276" s="171">
        <v>55</v>
      </c>
      <c r="B276" s="172" t="s">
        <v>505</v>
      </c>
      <c r="C276" s="179" t="s">
        <v>506</v>
      </c>
      <c r="D276" s="173" t="s">
        <v>250</v>
      </c>
      <c r="E276" s="174">
        <v>1462.5</v>
      </c>
      <c r="F276" s="175"/>
      <c r="G276" s="176">
        <f>ROUND(E276*F276,2)</f>
        <v>0</v>
      </c>
      <c r="H276" s="158"/>
      <c r="I276" s="157">
        <f>ROUND(E276*H276,2)</f>
        <v>0</v>
      </c>
      <c r="J276" s="158"/>
      <c r="K276" s="157">
        <f>ROUND(E276*J276,2)</f>
        <v>0</v>
      </c>
      <c r="L276" s="157">
        <v>21</v>
      </c>
      <c r="M276" s="157">
        <f>G276*(1+L276/100)</f>
        <v>0</v>
      </c>
      <c r="N276" s="156">
        <v>0</v>
      </c>
      <c r="O276" s="156">
        <f>ROUND(E276*N276,2)</f>
        <v>0</v>
      </c>
      <c r="P276" s="156">
        <v>0</v>
      </c>
      <c r="Q276" s="156">
        <f>ROUND(E276*P276,2)</f>
        <v>0</v>
      </c>
      <c r="R276" s="157"/>
      <c r="S276" s="157" t="s">
        <v>183</v>
      </c>
      <c r="T276" s="157" t="s">
        <v>251</v>
      </c>
      <c r="U276" s="157">
        <v>2.1000000000000001E-2</v>
      </c>
      <c r="V276" s="157">
        <f>ROUND(E276*U276,2)</f>
        <v>30.71</v>
      </c>
      <c r="W276" s="157"/>
      <c r="X276" s="157" t="s">
        <v>234</v>
      </c>
      <c r="Y276" s="157" t="s">
        <v>171</v>
      </c>
      <c r="Z276" s="147"/>
      <c r="AA276" s="147"/>
      <c r="AB276" s="147"/>
      <c r="AC276" s="147"/>
      <c r="AD276" s="147"/>
      <c r="AE276" s="147"/>
      <c r="AF276" s="147"/>
      <c r="AG276" s="147" t="s">
        <v>487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ht="22.5" outlineLevel="2" x14ac:dyDescent="0.2">
      <c r="A277" s="154"/>
      <c r="B277" s="155"/>
      <c r="C277" s="185" t="s">
        <v>477</v>
      </c>
      <c r="D277" s="183"/>
      <c r="E277" s="184">
        <v>460.3</v>
      </c>
      <c r="F277" s="157"/>
      <c r="G277" s="157"/>
      <c r="H277" s="157"/>
      <c r="I277" s="157"/>
      <c r="J277" s="157"/>
      <c r="K277" s="157"/>
      <c r="L277" s="157"/>
      <c r="M277" s="157"/>
      <c r="N277" s="156"/>
      <c r="O277" s="156"/>
      <c r="P277" s="156"/>
      <c r="Q277" s="156"/>
      <c r="R277" s="157"/>
      <c r="S277" s="157"/>
      <c r="T277" s="157"/>
      <c r="U277" s="157"/>
      <c r="V277" s="157"/>
      <c r="W277" s="157"/>
      <c r="X277" s="157"/>
      <c r="Y277" s="157"/>
      <c r="Z277" s="147"/>
      <c r="AA277" s="147"/>
      <c r="AB277" s="147"/>
      <c r="AC277" s="147"/>
      <c r="AD277" s="147"/>
      <c r="AE277" s="147"/>
      <c r="AF277" s="147"/>
      <c r="AG277" s="147" t="s">
        <v>239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3" x14ac:dyDescent="0.2">
      <c r="A278" s="154"/>
      <c r="B278" s="155"/>
      <c r="C278" s="185" t="s">
        <v>478</v>
      </c>
      <c r="D278" s="183"/>
      <c r="E278" s="184">
        <v>477.6</v>
      </c>
      <c r="F278" s="157"/>
      <c r="G278" s="157"/>
      <c r="H278" s="157"/>
      <c r="I278" s="157"/>
      <c r="J278" s="157"/>
      <c r="K278" s="157"/>
      <c r="L278" s="157"/>
      <c r="M278" s="157"/>
      <c r="N278" s="156"/>
      <c r="O278" s="156"/>
      <c r="P278" s="156"/>
      <c r="Q278" s="156"/>
      <c r="R278" s="157"/>
      <c r="S278" s="157"/>
      <c r="T278" s="157"/>
      <c r="U278" s="157"/>
      <c r="V278" s="157"/>
      <c r="W278" s="157"/>
      <c r="X278" s="157"/>
      <c r="Y278" s="157"/>
      <c r="Z278" s="147"/>
      <c r="AA278" s="147"/>
      <c r="AB278" s="147"/>
      <c r="AC278" s="147"/>
      <c r="AD278" s="147"/>
      <c r="AE278" s="147"/>
      <c r="AF278" s="147"/>
      <c r="AG278" s="147" t="s">
        <v>239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3" x14ac:dyDescent="0.2">
      <c r="A279" s="154"/>
      <c r="B279" s="155"/>
      <c r="C279" s="185" t="s">
        <v>479</v>
      </c>
      <c r="D279" s="183"/>
      <c r="E279" s="184">
        <v>229.1</v>
      </c>
      <c r="F279" s="157"/>
      <c r="G279" s="157"/>
      <c r="H279" s="157"/>
      <c r="I279" s="157"/>
      <c r="J279" s="157"/>
      <c r="K279" s="157"/>
      <c r="L279" s="157"/>
      <c r="M279" s="157"/>
      <c r="N279" s="156"/>
      <c r="O279" s="156"/>
      <c r="P279" s="156"/>
      <c r="Q279" s="156"/>
      <c r="R279" s="157"/>
      <c r="S279" s="157"/>
      <c r="T279" s="157"/>
      <c r="U279" s="157"/>
      <c r="V279" s="157"/>
      <c r="W279" s="157"/>
      <c r="X279" s="157"/>
      <c r="Y279" s="157"/>
      <c r="Z279" s="147"/>
      <c r="AA279" s="147"/>
      <c r="AB279" s="147"/>
      <c r="AC279" s="147"/>
      <c r="AD279" s="147"/>
      <c r="AE279" s="147"/>
      <c r="AF279" s="147"/>
      <c r="AG279" s="147" t="s">
        <v>239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3" x14ac:dyDescent="0.2">
      <c r="A280" s="154"/>
      <c r="B280" s="155"/>
      <c r="C280" s="185" t="s">
        <v>480</v>
      </c>
      <c r="D280" s="183"/>
      <c r="E280" s="184">
        <v>198.6</v>
      </c>
      <c r="F280" s="157"/>
      <c r="G280" s="157"/>
      <c r="H280" s="157"/>
      <c r="I280" s="157"/>
      <c r="J280" s="157"/>
      <c r="K280" s="157"/>
      <c r="L280" s="157"/>
      <c r="M280" s="157"/>
      <c r="N280" s="156"/>
      <c r="O280" s="156"/>
      <c r="P280" s="156"/>
      <c r="Q280" s="156"/>
      <c r="R280" s="157"/>
      <c r="S280" s="157"/>
      <c r="T280" s="157"/>
      <c r="U280" s="157"/>
      <c r="V280" s="157"/>
      <c r="W280" s="157"/>
      <c r="X280" s="157"/>
      <c r="Y280" s="157"/>
      <c r="Z280" s="147"/>
      <c r="AA280" s="147"/>
      <c r="AB280" s="147"/>
      <c r="AC280" s="147"/>
      <c r="AD280" s="147"/>
      <c r="AE280" s="147"/>
      <c r="AF280" s="147"/>
      <c r="AG280" s="147" t="s">
        <v>239</v>
      </c>
      <c r="AH280" s="147">
        <v>0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3" x14ac:dyDescent="0.2">
      <c r="A281" s="154"/>
      <c r="B281" s="155"/>
      <c r="C281" s="185" t="s">
        <v>481</v>
      </c>
      <c r="D281" s="183"/>
      <c r="E281" s="184">
        <v>96.9</v>
      </c>
      <c r="F281" s="157"/>
      <c r="G281" s="157"/>
      <c r="H281" s="157"/>
      <c r="I281" s="157"/>
      <c r="J281" s="157"/>
      <c r="K281" s="157"/>
      <c r="L281" s="157"/>
      <c r="M281" s="157"/>
      <c r="N281" s="156"/>
      <c r="O281" s="156"/>
      <c r="P281" s="156"/>
      <c r="Q281" s="156"/>
      <c r="R281" s="157"/>
      <c r="S281" s="157"/>
      <c r="T281" s="157"/>
      <c r="U281" s="157"/>
      <c r="V281" s="157"/>
      <c r="W281" s="157"/>
      <c r="X281" s="157"/>
      <c r="Y281" s="157"/>
      <c r="Z281" s="147"/>
      <c r="AA281" s="147"/>
      <c r="AB281" s="147"/>
      <c r="AC281" s="147"/>
      <c r="AD281" s="147"/>
      <c r="AE281" s="147"/>
      <c r="AF281" s="147"/>
      <c r="AG281" s="147" t="s">
        <v>239</v>
      </c>
      <c r="AH281" s="147">
        <v>0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x14ac:dyDescent="0.2">
      <c r="A282" s="164" t="s">
        <v>163</v>
      </c>
      <c r="B282" s="165" t="s">
        <v>120</v>
      </c>
      <c r="C282" s="178" t="s">
        <v>121</v>
      </c>
      <c r="D282" s="166"/>
      <c r="E282" s="167"/>
      <c r="F282" s="168"/>
      <c r="G282" s="169">
        <f>SUMIF(AG283:AG307,"&lt;&gt;NOR",G283:G307)</f>
        <v>0</v>
      </c>
      <c r="H282" s="163"/>
      <c r="I282" s="163">
        <f>SUM(I283:I307)</f>
        <v>0</v>
      </c>
      <c r="J282" s="163"/>
      <c r="K282" s="163">
        <f>SUM(K283:K307)</f>
        <v>0</v>
      </c>
      <c r="L282" s="163"/>
      <c r="M282" s="163">
        <f>SUM(M283:M307)</f>
        <v>0</v>
      </c>
      <c r="N282" s="162"/>
      <c r="O282" s="162">
        <f>SUM(O283:O307)</f>
        <v>0.02</v>
      </c>
      <c r="P282" s="162"/>
      <c r="Q282" s="162">
        <f>SUM(Q283:Q307)</f>
        <v>7.92</v>
      </c>
      <c r="R282" s="163"/>
      <c r="S282" s="163"/>
      <c r="T282" s="163"/>
      <c r="U282" s="163"/>
      <c r="V282" s="163">
        <f>SUM(V283:V307)</f>
        <v>73.180000000000007</v>
      </c>
      <c r="W282" s="163"/>
      <c r="X282" s="163"/>
      <c r="Y282" s="163"/>
      <c r="AG282" t="s">
        <v>164</v>
      </c>
    </row>
    <row r="283" spans="1:60" outlineLevel="1" x14ac:dyDescent="0.2">
      <c r="A283" s="171">
        <v>56</v>
      </c>
      <c r="B283" s="172" t="s">
        <v>507</v>
      </c>
      <c r="C283" s="179" t="s">
        <v>508</v>
      </c>
      <c r="D283" s="173" t="s">
        <v>326</v>
      </c>
      <c r="E283" s="174">
        <v>6</v>
      </c>
      <c r="F283" s="175"/>
      <c r="G283" s="176">
        <f>ROUND(E283*F283,2)</f>
        <v>0</v>
      </c>
      <c r="H283" s="158"/>
      <c r="I283" s="157">
        <f>ROUND(E283*H283,2)</f>
        <v>0</v>
      </c>
      <c r="J283" s="158"/>
      <c r="K283" s="157">
        <f>ROUND(E283*J283,2)</f>
        <v>0</v>
      </c>
      <c r="L283" s="157">
        <v>21</v>
      </c>
      <c r="M283" s="157">
        <f>G283*(1+L283/100)</f>
        <v>0</v>
      </c>
      <c r="N283" s="156">
        <v>0</v>
      </c>
      <c r="O283" s="156">
        <f>ROUND(E283*N283,2)</f>
        <v>0</v>
      </c>
      <c r="P283" s="156">
        <v>0</v>
      </c>
      <c r="Q283" s="156">
        <f>ROUND(E283*P283,2)</f>
        <v>0</v>
      </c>
      <c r="R283" s="157"/>
      <c r="S283" s="157" t="s">
        <v>183</v>
      </c>
      <c r="T283" s="157" t="s">
        <v>251</v>
      </c>
      <c r="U283" s="157">
        <v>0.01</v>
      </c>
      <c r="V283" s="157">
        <f>ROUND(E283*U283,2)</f>
        <v>0.06</v>
      </c>
      <c r="W283" s="157"/>
      <c r="X283" s="157" t="s">
        <v>234</v>
      </c>
      <c r="Y283" s="157" t="s">
        <v>171</v>
      </c>
      <c r="Z283" s="147"/>
      <c r="AA283" s="147"/>
      <c r="AB283" s="147"/>
      <c r="AC283" s="147"/>
      <c r="AD283" s="147"/>
      <c r="AE283" s="147"/>
      <c r="AF283" s="147"/>
      <c r="AG283" s="147" t="s">
        <v>235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2" x14ac:dyDescent="0.2">
      <c r="A284" s="154"/>
      <c r="B284" s="155"/>
      <c r="C284" s="253" t="s">
        <v>509</v>
      </c>
      <c r="D284" s="254"/>
      <c r="E284" s="254"/>
      <c r="F284" s="254"/>
      <c r="G284" s="254"/>
      <c r="H284" s="157"/>
      <c r="I284" s="157"/>
      <c r="J284" s="157"/>
      <c r="K284" s="157"/>
      <c r="L284" s="157"/>
      <c r="M284" s="157"/>
      <c r="N284" s="156"/>
      <c r="O284" s="156"/>
      <c r="P284" s="156"/>
      <c r="Q284" s="156"/>
      <c r="R284" s="157"/>
      <c r="S284" s="157"/>
      <c r="T284" s="157"/>
      <c r="U284" s="157"/>
      <c r="V284" s="157"/>
      <c r="W284" s="157"/>
      <c r="X284" s="157"/>
      <c r="Y284" s="157"/>
      <c r="Z284" s="147"/>
      <c r="AA284" s="147"/>
      <c r="AB284" s="147"/>
      <c r="AC284" s="147"/>
      <c r="AD284" s="147"/>
      <c r="AE284" s="147"/>
      <c r="AF284" s="147"/>
      <c r="AG284" s="147" t="s">
        <v>174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">
      <c r="A285" s="171">
        <v>57</v>
      </c>
      <c r="B285" s="172" t="s">
        <v>510</v>
      </c>
      <c r="C285" s="179" t="s">
        <v>511</v>
      </c>
      <c r="D285" s="173" t="s">
        <v>512</v>
      </c>
      <c r="E285" s="174">
        <v>117.5</v>
      </c>
      <c r="F285" s="175"/>
      <c r="G285" s="176">
        <f>ROUND(E285*F285,2)</f>
        <v>0</v>
      </c>
      <c r="H285" s="158"/>
      <c r="I285" s="157">
        <f>ROUND(E285*H285,2)</f>
        <v>0</v>
      </c>
      <c r="J285" s="158"/>
      <c r="K285" s="157">
        <f>ROUND(E285*J285,2)</f>
        <v>0</v>
      </c>
      <c r="L285" s="157">
        <v>21</v>
      </c>
      <c r="M285" s="157">
        <f>G285*(1+L285/100)</f>
        <v>0</v>
      </c>
      <c r="N285" s="156">
        <v>0</v>
      </c>
      <c r="O285" s="156">
        <f>ROUND(E285*N285,2)</f>
        <v>0</v>
      </c>
      <c r="P285" s="156">
        <v>0</v>
      </c>
      <c r="Q285" s="156">
        <f>ROUND(E285*P285,2)</f>
        <v>0</v>
      </c>
      <c r="R285" s="157"/>
      <c r="S285" s="157" t="s">
        <v>183</v>
      </c>
      <c r="T285" s="157" t="s">
        <v>513</v>
      </c>
      <c r="U285" s="157">
        <v>0</v>
      </c>
      <c r="V285" s="157">
        <f>ROUND(E285*U285,2)</f>
        <v>0</v>
      </c>
      <c r="W285" s="157"/>
      <c r="X285" s="157" t="s">
        <v>201</v>
      </c>
      <c r="Y285" s="157" t="s">
        <v>171</v>
      </c>
      <c r="Z285" s="147"/>
      <c r="AA285" s="147"/>
      <c r="AB285" s="147"/>
      <c r="AC285" s="147"/>
      <c r="AD285" s="147"/>
      <c r="AE285" s="147"/>
      <c r="AF285" s="147"/>
      <c r="AG285" s="147" t="s">
        <v>202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2" x14ac:dyDescent="0.2">
      <c r="A286" s="154"/>
      <c r="B286" s="155"/>
      <c r="C286" s="253" t="s">
        <v>514</v>
      </c>
      <c r="D286" s="254"/>
      <c r="E286" s="254"/>
      <c r="F286" s="254"/>
      <c r="G286" s="254"/>
      <c r="H286" s="157"/>
      <c r="I286" s="157"/>
      <c r="J286" s="157"/>
      <c r="K286" s="157"/>
      <c r="L286" s="157"/>
      <c r="M286" s="157"/>
      <c r="N286" s="156"/>
      <c r="O286" s="156"/>
      <c r="P286" s="156"/>
      <c r="Q286" s="156"/>
      <c r="R286" s="157"/>
      <c r="S286" s="157"/>
      <c r="T286" s="157"/>
      <c r="U286" s="157"/>
      <c r="V286" s="157"/>
      <c r="W286" s="157"/>
      <c r="X286" s="157"/>
      <c r="Y286" s="157"/>
      <c r="Z286" s="147"/>
      <c r="AA286" s="147"/>
      <c r="AB286" s="147"/>
      <c r="AC286" s="147"/>
      <c r="AD286" s="147"/>
      <c r="AE286" s="147"/>
      <c r="AF286" s="147"/>
      <c r="AG286" s="147" t="s">
        <v>174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ht="22.5" outlineLevel="2" x14ac:dyDescent="0.2">
      <c r="A287" s="154"/>
      <c r="B287" s="155"/>
      <c r="C287" s="185" t="s">
        <v>515</v>
      </c>
      <c r="D287" s="183"/>
      <c r="E287" s="184">
        <v>117.5</v>
      </c>
      <c r="F287" s="157"/>
      <c r="G287" s="157"/>
      <c r="H287" s="157"/>
      <c r="I287" s="157"/>
      <c r="J287" s="157"/>
      <c r="K287" s="157"/>
      <c r="L287" s="157"/>
      <c r="M287" s="157"/>
      <c r="N287" s="156"/>
      <c r="O287" s="156"/>
      <c r="P287" s="156"/>
      <c r="Q287" s="156"/>
      <c r="R287" s="157"/>
      <c r="S287" s="157"/>
      <c r="T287" s="157"/>
      <c r="U287" s="157"/>
      <c r="V287" s="157"/>
      <c r="W287" s="157"/>
      <c r="X287" s="157"/>
      <c r="Y287" s="157"/>
      <c r="Z287" s="147"/>
      <c r="AA287" s="147"/>
      <c r="AB287" s="147"/>
      <c r="AC287" s="147"/>
      <c r="AD287" s="147"/>
      <c r="AE287" s="147"/>
      <c r="AF287" s="147"/>
      <c r="AG287" s="147" t="s">
        <v>239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2">
      <c r="A288" s="171">
        <v>58</v>
      </c>
      <c r="B288" s="172" t="s">
        <v>516</v>
      </c>
      <c r="C288" s="179" t="s">
        <v>517</v>
      </c>
      <c r="D288" s="173" t="s">
        <v>326</v>
      </c>
      <c r="E288" s="174">
        <v>40</v>
      </c>
      <c r="F288" s="175"/>
      <c r="G288" s="176">
        <f>ROUND(E288*F288,2)</f>
        <v>0</v>
      </c>
      <c r="H288" s="158"/>
      <c r="I288" s="157">
        <f>ROUND(E288*H288,2)</f>
        <v>0</v>
      </c>
      <c r="J288" s="158"/>
      <c r="K288" s="157">
        <f>ROUND(E288*J288,2)</f>
        <v>0</v>
      </c>
      <c r="L288" s="157">
        <v>21</v>
      </c>
      <c r="M288" s="157">
        <f>G288*(1+L288/100)</f>
        <v>0</v>
      </c>
      <c r="N288" s="156">
        <v>5.9000000000000003E-4</v>
      </c>
      <c r="O288" s="156">
        <f>ROUND(E288*N288,2)</f>
        <v>0.02</v>
      </c>
      <c r="P288" s="156">
        <v>9.2999999999999999E-2</v>
      </c>
      <c r="Q288" s="156">
        <f>ROUND(E288*P288,2)</f>
        <v>3.72</v>
      </c>
      <c r="R288" s="157"/>
      <c r="S288" s="157" t="s">
        <v>183</v>
      </c>
      <c r="T288" s="157" t="s">
        <v>251</v>
      </c>
      <c r="U288" s="157">
        <v>0.64</v>
      </c>
      <c r="V288" s="157">
        <f>ROUND(E288*U288,2)</f>
        <v>25.6</v>
      </c>
      <c r="W288" s="157"/>
      <c r="X288" s="157" t="s">
        <v>234</v>
      </c>
      <c r="Y288" s="157" t="s">
        <v>171</v>
      </c>
      <c r="Z288" s="147"/>
      <c r="AA288" s="147"/>
      <c r="AB288" s="147"/>
      <c r="AC288" s="147"/>
      <c r="AD288" s="147"/>
      <c r="AE288" s="147"/>
      <c r="AF288" s="147"/>
      <c r="AG288" s="147" t="s">
        <v>235</v>
      </c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2" x14ac:dyDescent="0.2">
      <c r="A289" s="154"/>
      <c r="B289" s="155"/>
      <c r="C289" s="253" t="s">
        <v>518</v>
      </c>
      <c r="D289" s="254"/>
      <c r="E289" s="254"/>
      <c r="F289" s="254"/>
      <c r="G289" s="254"/>
      <c r="H289" s="157"/>
      <c r="I289" s="157"/>
      <c r="J289" s="157"/>
      <c r="K289" s="157"/>
      <c r="L289" s="157"/>
      <c r="M289" s="157"/>
      <c r="N289" s="156"/>
      <c r="O289" s="156"/>
      <c r="P289" s="156"/>
      <c r="Q289" s="156"/>
      <c r="R289" s="157"/>
      <c r="S289" s="157"/>
      <c r="T289" s="157"/>
      <c r="U289" s="157"/>
      <c r="V289" s="157"/>
      <c r="W289" s="157"/>
      <c r="X289" s="157"/>
      <c r="Y289" s="157"/>
      <c r="Z289" s="147"/>
      <c r="AA289" s="147"/>
      <c r="AB289" s="147"/>
      <c r="AC289" s="147"/>
      <c r="AD289" s="147"/>
      <c r="AE289" s="147"/>
      <c r="AF289" s="147"/>
      <c r="AG289" s="147" t="s">
        <v>174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2" x14ac:dyDescent="0.2">
      <c r="A290" s="154"/>
      <c r="B290" s="155"/>
      <c r="C290" s="185" t="s">
        <v>519</v>
      </c>
      <c r="D290" s="183"/>
      <c r="E290" s="184">
        <v>25</v>
      </c>
      <c r="F290" s="157"/>
      <c r="G290" s="157"/>
      <c r="H290" s="157"/>
      <c r="I290" s="157"/>
      <c r="J290" s="157"/>
      <c r="K290" s="157"/>
      <c r="L290" s="157"/>
      <c r="M290" s="157"/>
      <c r="N290" s="156"/>
      <c r="O290" s="156"/>
      <c r="P290" s="156"/>
      <c r="Q290" s="156"/>
      <c r="R290" s="157"/>
      <c r="S290" s="157"/>
      <c r="T290" s="157"/>
      <c r="U290" s="157"/>
      <c r="V290" s="157"/>
      <c r="W290" s="157"/>
      <c r="X290" s="157"/>
      <c r="Y290" s="157"/>
      <c r="Z290" s="147"/>
      <c r="AA290" s="147"/>
      <c r="AB290" s="147"/>
      <c r="AC290" s="147"/>
      <c r="AD290" s="147"/>
      <c r="AE290" s="147"/>
      <c r="AF290" s="147"/>
      <c r="AG290" s="147" t="s">
        <v>239</v>
      </c>
      <c r="AH290" s="147">
        <v>0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3" x14ac:dyDescent="0.2">
      <c r="A291" s="154"/>
      <c r="B291" s="155"/>
      <c r="C291" s="185" t="s">
        <v>520</v>
      </c>
      <c r="D291" s="183"/>
      <c r="E291" s="184">
        <v>15</v>
      </c>
      <c r="F291" s="157"/>
      <c r="G291" s="157"/>
      <c r="H291" s="157"/>
      <c r="I291" s="157"/>
      <c r="J291" s="157"/>
      <c r="K291" s="157"/>
      <c r="L291" s="157"/>
      <c r="M291" s="157"/>
      <c r="N291" s="156"/>
      <c r="O291" s="156"/>
      <c r="P291" s="156"/>
      <c r="Q291" s="156"/>
      <c r="R291" s="157"/>
      <c r="S291" s="157"/>
      <c r="T291" s="157"/>
      <c r="U291" s="157"/>
      <c r="V291" s="157"/>
      <c r="W291" s="157"/>
      <c r="X291" s="157"/>
      <c r="Y291" s="157"/>
      <c r="Z291" s="147"/>
      <c r="AA291" s="147"/>
      <c r="AB291" s="147"/>
      <c r="AC291" s="147"/>
      <c r="AD291" s="147"/>
      <c r="AE291" s="147"/>
      <c r="AF291" s="147"/>
      <c r="AG291" s="147" t="s">
        <v>239</v>
      </c>
      <c r="AH291" s="147">
        <v>0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 x14ac:dyDescent="0.2">
      <c r="A292" s="171">
        <v>59</v>
      </c>
      <c r="B292" s="172" t="s">
        <v>521</v>
      </c>
      <c r="C292" s="179" t="s">
        <v>522</v>
      </c>
      <c r="D292" s="173" t="s">
        <v>233</v>
      </c>
      <c r="E292" s="174">
        <v>4</v>
      </c>
      <c r="F292" s="175"/>
      <c r="G292" s="176">
        <f>ROUND(E292*F292,2)</f>
        <v>0</v>
      </c>
      <c r="H292" s="158"/>
      <c r="I292" s="157">
        <f>ROUND(E292*H292,2)</f>
        <v>0</v>
      </c>
      <c r="J292" s="158"/>
      <c r="K292" s="157">
        <f>ROUND(E292*J292,2)</f>
        <v>0</v>
      </c>
      <c r="L292" s="157">
        <v>21</v>
      </c>
      <c r="M292" s="157">
        <f>G292*(1+L292/100)</f>
        <v>0</v>
      </c>
      <c r="N292" s="156">
        <v>0</v>
      </c>
      <c r="O292" s="156">
        <f>ROUND(E292*N292,2)</f>
        <v>0</v>
      </c>
      <c r="P292" s="156">
        <v>0</v>
      </c>
      <c r="Q292" s="156">
        <f>ROUND(E292*P292,2)</f>
        <v>0</v>
      </c>
      <c r="R292" s="157"/>
      <c r="S292" s="157" t="s">
        <v>183</v>
      </c>
      <c r="T292" s="157" t="s">
        <v>513</v>
      </c>
      <c r="U292" s="157">
        <v>0</v>
      </c>
      <c r="V292" s="157">
        <f>ROUND(E292*U292,2)</f>
        <v>0</v>
      </c>
      <c r="W292" s="157"/>
      <c r="X292" s="157" t="s">
        <v>201</v>
      </c>
      <c r="Y292" s="157" t="s">
        <v>171</v>
      </c>
      <c r="Z292" s="147"/>
      <c r="AA292" s="147"/>
      <c r="AB292" s="147"/>
      <c r="AC292" s="147"/>
      <c r="AD292" s="147"/>
      <c r="AE292" s="147"/>
      <c r="AF292" s="147"/>
      <c r="AG292" s="147" t="s">
        <v>202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2" x14ac:dyDescent="0.2">
      <c r="A293" s="154"/>
      <c r="B293" s="155"/>
      <c r="C293" s="253" t="s">
        <v>523</v>
      </c>
      <c r="D293" s="254"/>
      <c r="E293" s="254"/>
      <c r="F293" s="254"/>
      <c r="G293" s="254"/>
      <c r="H293" s="157"/>
      <c r="I293" s="157"/>
      <c r="J293" s="157"/>
      <c r="K293" s="157"/>
      <c r="L293" s="157"/>
      <c r="M293" s="157"/>
      <c r="N293" s="156"/>
      <c r="O293" s="156"/>
      <c r="P293" s="156"/>
      <c r="Q293" s="156"/>
      <c r="R293" s="157"/>
      <c r="S293" s="157"/>
      <c r="T293" s="157"/>
      <c r="U293" s="157"/>
      <c r="V293" s="157"/>
      <c r="W293" s="157"/>
      <c r="X293" s="157"/>
      <c r="Y293" s="157"/>
      <c r="Z293" s="147"/>
      <c r="AA293" s="147"/>
      <c r="AB293" s="147"/>
      <c r="AC293" s="147"/>
      <c r="AD293" s="147"/>
      <c r="AE293" s="147"/>
      <c r="AF293" s="147"/>
      <c r="AG293" s="147" t="s">
        <v>174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3" x14ac:dyDescent="0.2">
      <c r="A294" s="154"/>
      <c r="B294" s="155"/>
      <c r="C294" s="251" t="s">
        <v>524</v>
      </c>
      <c r="D294" s="252"/>
      <c r="E294" s="252"/>
      <c r="F294" s="252"/>
      <c r="G294" s="252"/>
      <c r="H294" s="157"/>
      <c r="I294" s="157"/>
      <c r="J294" s="157"/>
      <c r="K294" s="157"/>
      <c r="L294" s="157"/>
      <c r="M294" s="157"/>
      <c r="N294" s="156"/>
      <c r="O294" s="156"/>
      <c r="P294" s="156"/>
      <c r="Q294" s="156"/>
      <c r="R294" s="157"/>
      <c r="S294" s="157"/>
      <c r="T294" s="157"/>
      <c r="U294" s="157"/>
      <c r="V294" s="157"/>
      <c r="W294" s="157"/>
      <c r="X294" s="157"/>
      <c r="Y294" s="157"/>
      <c r="Z294" s="147"/>
      <c r="AA294" s="147"/>
      <c r="AB294" s="147"/>
      <c r="AC294" s="147"/>
      <c r="AD294" s="147"/>
      <c r="AE294" s="147"/>
      <c r="AF294" s="147"/>
      <c r="AG294" s="147" t="s">
        <v>174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">
      <c r="A295" s="171">
        <v>60</v>
      </c>
      <c r="B295" s="172" t="s">
        <v>525</v>
      </c>
      <c r="C295" s="179" t="s">
        <v>526</v>
      </c>
      <c r="D295" s="173" t="s">
        <v>233</v>
      </c>
      <c r="E295" s="174">
        <v>1</v>
      </c>
      <c r="F295" s="175"/>
      <c r="G295" s="176">
        <f>ROUND(E295*F295,2)</f>
        <v>0</v>
      </c>
      <c r="H295" s="158"/>
      <c r="I295" s="157">
        <f>ROUND(E295*H295,2)</f>
        <v>0</v>
      </c>
      <c r="J295" s="158"/>
      <c r="K295" s="157">
        <f>ROUND(E295*J295,2)</f>
        <v>0</v>
      </c>
      <c r="L295" s="157">
        <v>21</v>
      </c>
      <c r="M295" s="157">
        <f>G295*(1+L295/100)</f>
        <v>0</v>
      </c>
      <c r="N295" s="156">
        <v>0</v>
      </c>
      <c r="O295" s="156">
        <f>ROUND(E295*N295,2)</f>
        <v>0</v>
      </c>
      <c r="P295" s="156">
        <v>0</v>
      </c>
      <c r="Q295" s="156">
        <f>ROUND(E295*P295,2)</f>
        <v>0</v>
      </c>
      <c r="R295" s="157"/>
      <c r="S295" s="157" t="s">
        <v>183</v>
      </c>
      <c r="T295" s="157" t="s">
        <v>513</v>
      </c>
      <c r="U295" s="157">
        <v>0</v>
      </c>
      <c r="V295" s="157">
        <f>ROUND(E295*U295,2)</f>
        <v>0</v>
      </c>
      <c r="W295" s="157"/>
      <c r="X295" s="157" t="s">
        <v>201</v>
      </c>
      <c r="Y295" s="157" t="s">
        <v>171</v>
      </c>
      <c r="Z295" s="147"/>
      <c r="AA295" s="147"/>
      <c r="AB295" s="147"/>
      <c r="AC295" s="147"/>
      <c r="AD295" s="147"/>
      <c r="AE295" s="147"/>
      <c r="AF295" s="147"/>
      <c r="AG295" s="147" t="s">
        <v>202</v>
      </c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2" x14ac:dyDescent="0.2">
      <c r="A296" s="154"/>
      <c r="B296" s="155"/>
      <c r="C296" s="253" t="s">
        <v>527</v>
      </c>
      <c r="D296" s="254"/>
      <c r="E296" s="254"/>
      <c r="F296" s="254"/>
      <c r="G296" s="254"/>
      <c r="H296" s="157"/>
      <c r="I296" s="157"/>
      <c r="J296" s="157"/>
      <c r="K296" s="157"/>
      <c r="L296" s="157"/>
      <c r="M296" s="157"/>
      <c r="N296" s="156"/>
      <c r="O296" s="156"/>
      <c r="P296" s="156"/>
      <c r="Q296" s="156"/>
      <c r="R296" s="157"/>
      <c r="S296" s="157"/>
      <c r="T296" s="157"/>
      <c r="U296" s="157"/>
      <c r="V296" s="157"/>
      <c r="W296" s="157"/>
      <c r="X296" s="157"/>
      <c r="Y296" s="157"/>
      <c r="Z296" s="147"/>
      <c r="AA296" s="147"/>
      <c r="AB296" s="147"/>
      <c r="AC296" s="147"/>
      <c r="AD296" s="147"/>
      <c r="AE296" s="147"/>
      <c r="AF296" s="147"/>
      <c r="AG296" s="147" t="s">
        <v>174</v>
      </c>
      <c r="AH296" s="147"/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3" x14ac:dyDescent="0.2">
      <c r="A297" s="154"/>
      <c r="B297" s="155"/>
      <c r="C297" s="251" t="s">
        <v>528</v>
      </c>
      <c r="D297" s="252"/>
      <c r="E297" s="252"/>
      <c r="F297" s="252"/>
      <c r="G297" s="252"/>
      <c r="H297" s="157"/>
      <c r="I297" s="157"/>
      <c r="J297" s="157"/>
      <c r="K297" s="157"/>
      <c r="L297" s="157"/>
      <c r="M297" s="157"/>
      <c r="N297" s="156"/>
      <c r="O297" s="156"/>
      <c r="P297" s="156"/>
      <c r="Q297" s="156"/>
      <c r="R297" s="157"/>
      <c r="S297" s="157"/>
      <c r="T297" s="157"/>
      <c r="U297" s="157"/>
      <c r="V297" s="157"/>
      <c r="W297" s="157"/>
      <c r="X297" s="157"/>
      <c r="Y297" s="157"/>
      <c r="Z297" s="147"/>
      <c r="AA297" s="147"/>
      <c r="AB297" s="147"/>
      <c r="AC297" s="147"/>
      <c r="AD297" s="147"/>
      <c r="AE297" s="147"/>
      <c r="AF297" s="147"/>
      <c r="AG297" s="147" t="s">
        <v>174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1" x14ac:dyDescent="0.2">
      <c r="A298" s="171">
        <v>61</v>
      </c>
      <c r="B298" s="172" t="s">
        <v>529</v>
      </c>
      <c r="C298" s="179" t="s">
        <v>530</v>
      </c>
      <c r="D298" s="173" t="s">
        <v>233</v>
      </c>
      <c r="E298" s="174">
        <v>1</v>
      </c>
      <c r="F298" s="175"/>
      <c r="G298" s="176">
        <f>ROUND(E298*F298,2)</f>
        <v>0</v>
      </c>
      <c r="H298" s="158"/>
      <c r="I298" s="157">
        <f>ROUND(E298*H298,2)</f>
        <v>0</v>
      </c>
      <c r="J298" s="158"/>
      <c r="K298" s="157">
        <f>ROUND(E298*J298,2)</f>
        <v>0</v>
      </c>
      <c r="L298" s="157">
        <v>21</v>
      </c>
      <c r="M298" s="157">
        <f>G298*(1+L298/100)</f>
        <v>0</v>
      </c>
      <c r="N298" s="156">
        <v>0</v>
      </c>
      <c r="O298" s="156">
        <f>ROUND(E298*N298,2)</f>
        <v>0</v>
      </c>
      <c r="P298" s="156">
        <v>0</v>
      </c>
      <c r="Q298" s="156">
        <f>ROUND(E298*P298,2)</f>
        <v>0</v>
      </c>
      <c r="R298" s="157"/>
      <c r="S298" s="157" t="s">
        <v>183</v>
      </c>
      <c r="T298" s="157" t="s">
        <v>513</v>
      </c>
      <c r="U298" s="157">
        <v>1.8080000000000001</v>
      </c>
      <c r="V298" s="157">
        <f>ROUND(E298*U298,2)</f>
        <v>1.81</v>
      </c>
      <c r="W298" s="157"/>
      <c r="X298" s="157" t="s">
        <v>201</v>
      </c>
      <c r="Y298" s="157" t="s">
        <v>171</v>
      </c>
      <c r="Z298" s="147"/>
      <c r="AA298" s="147"/>
      <c r="AB298" s="147"/>
      <c r="AC298" s="147"/>
      <c r="AD298" s="147"/>
      <c r="AE298" s="147"/>
      <c r="AF298" s="147"/>
      <c r="AG298" s="147" t="s">
        <v>202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2" x14ac:dyDescent="0.2">
      <c r="A299" s="154"/>
      <c r="B299" s="155"/>
      <c r="C299" s="253" t="s">
        <v>531</v>
      </c>
      <c r="D299" s="254"/>
      <c r="E299" s="254"/>
      <c r="F299" s="254"/>
      <c r="G299" s="254"/>
      <c r="H299" s="157"/>
      <c r="I299" s="157"/>
      <c r="J299" s="157"/>
      <c r="K299" s="157"/>
      <c r="L299" s="157"/>
      <c r="M299" s="157"/>
      <c r="N299" s="156"/>
      <c r="O299" s="156"/>
      <c r="P299" s="156"/>
      <c r="Q299" s="156"/>
      <c r="R299" s="157"/>
      <c r="S299" s="157"/>
      <c r="T299" s="157"/>
      <c r="U299" s="157"/>
      <c r="V299" s="157"/>
      <c r="W299" s="157"/>
      <c r="X299" s="157"/>
      <c r="Y299" s="157"/>
      <c r="Z299" s="147"/>
      <c r="AA299" s="147"/>
      <c r="AB299" s="147"/>
      <c r="AC299" s="147"/>
      <c r="AD299" s="147"/>
      <c r="AE299" s="147"/>
      <c r="AF299" s="147"/>
      <c r="AG299" s="147" t="s">
        <v>174</v>
      </c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ht="22.5" outlineLevel="1" x14ac:dyDescent="0.2">
      <c r="A300" s="171">
        <v>62</v>
      </c>
      <c r="B300" s="172" t="s">
        <v>532</v>
      </c>
      <c r="C300" s="179" t="s">
        <v>533</v>
      </c>
      <c r="D300" s="173" t="s">
        <v>370</v>
      </c>
      <c r="E300" s="174">
        <v>4.2</v>
      </c>
      <c r="F300" s="175"/>
      <c r="G300" s="176">
        <f>ROUND(E300*F300,2)</f>
        <v>0</v>
      </c>
      <c r="H300" s="158"/>
      <c r="I300" s="157">
        <f>ROUND(E300*H300,2)</f>
        <v>0</v>
      </c>
      <c r="J300" s="158"/>
      <c r="K300" s="157">
        <f>ROUND(E300*J300,2)</f>
        <v>0</v>
      </c>
      <c r="L300" s="157">
        <v>21</v>
      </c>
      <c r="M300" s="157">
        <f>G300*(1+L300/100)</f>
        <v>0</v>
      </c>
      <c r="N300" s="156">
        <v>0</v>
      </c>
      <c r="O300" s="156">
        <f>ROUND(E300*N300,2)</f>
        <v>0</v>
      </c>
      <c r="P300" s="156">
        <v>0</v>
      </c>
      <c r="Q300" s="156">
        <f>ROUND(E300*P300,2)</f>
        <v>0</v>
      </c>
      <c r="R300" s="157"/>
      <c r="S300" s="157" t="s">
        <v>183</v>
      </c>
      <c r="T300" s="157" t="s">
        <v>251</v>
      </c>
      <c r="U300" s="157">
        <v>5.34</v>
      </c>
      <c r="V300" s="157">
        <f>ROUND(E300*U300,2)</f>
        <v>22.43</v>
      </c>
      <c r="W300" s="157"/>
      <c r="X300" s="157" t="s">
        <v>234</v>
      </c>
      <c r="Y300" s="157" t="s">
        <v>171</v>
      </c>
      <c r="Z300" s="147"/>
      <c r="AA300" s="147"/>
      <c r="AB300" s="147"/>
      <c r="AC300" s="147"/>
      <c r="AD300" s="147"/>
      <c r="AE300" s="147"/>
      <c r="AF300" s="147"/>
      <c r="AG300" s="147" t="s">
        <v>235</v>
      </c>
      <c r="AH300" s="147"/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2" x14ac:dyDescent="0.2">
      <c r="A301" s="154"/>
      <c r="B301" s="155"/>
      <c r="C301" s="253" t="s">
        <v>534</v>
      </c>
      <c r="D301" s="254"/>
      <c r="E301" s="254"/>
      <c r="F301" s="254"/>
      <c r="G301" s="254"/>
      <c r="H301" s="157"/>
      <c r="I301" s="157"/>
      <c r="J301" s="157"/>
      <c r="K301" s="157"/>
      <c r="L301" s="157"/>
      <c r="M301" s="157"/>
      <c r="N301" s="156"/>
      <c r="O301" s="156"/>
      <c r="P301" s="156"/>
      <c r="Q301" s="156"/>
      <c r="R301" s="157"/>
      <c r="S301" s="157"/>
      <c r="T301" s="157"/>
      <c r="U301" s="157"/>
      <c r="V301" s="157"/>
      <c r="W301" s="157"/>
      <c r="X301" s="157"/>
      <c r="Y301" s="157"/>
      <c r="Z301" s="147"/>
      <c r="AA301" s="147"/>
      <c r="AB301" s="147"/>
      <c r="AC301" s="147"/>
      <c r="AD301" s="147"/>
      <c r="AE301" s="147"/>
      <c r="AF301" s="147"/>
      <c r="AG301" s="147" t="s">
        <v>174</v>
      </c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2" x14ac:dyDescent="0.2">
      <c r="A302" s="154"/>
      <c r="B302" s="155"/>
      <c r="C302" s="185" t="s">
        <v>535</v>
      </c>
      <c r="D302" s="183"/>
      <c r="E302" s="184">
        <v>4.2</v>
      </c>
      <c r="F302" s="157"/>
      <c r="G302" s="157"/>
      <c r="H302" s="157"/>
      <c r="I302" s="157"/>
      <c r="J302" s="157"/>
      <c r="K302" s="157"/>
      <c r="L302" s="157"/>
      <c r="M302" s="157"/>
      <c r="N302" s="156"/>
      <c r="O302" s="156"/>
      <c r="P302" s="156"/>
      <c r="Q302" s="156"/>
      <c r="R302" s="157"/>
      <c r="S302" s="157"/>
      <c r="T302" s="157"/>
      <c r="U302" s="157"/>
      <c r="V302" s="157"/>
      <c r="W302" s="157"/>
      <c r="X302" s="157"/>
      <c r="Y302" s="157"/>
      <c r="Z302" s="147"/>
      <c r="AA302" s="147"/>
      <c r="AB302" s="147"/>
      <c r="AC302" s="147"/>
      <c r="AD302" s="147"/>
      <c r="AE302" s="147"/>
      <c r="AF302" s="147"/>
      <c r="AG302" s="147" t="s">
        <v>239</v>
      </c>
      <c r="AH302" s="147">
        <v>0</v>
      </c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1" x14ac:dyDescent="0.2">
      <c r="A303" s="171">
        <v>63</v>
      </c>
      <c r="B303" s="172" t="s">
        <v>536</v>
      </c>
      <c r="C303" s="179" t="s">
        <v>537</v>
      </c>
      <c r="D303" s="173" t="s">
        <v>370</v>
      </c>
      <c r="E303" s="174">
        <v>1.75</v>
      </c>
      <c r="F303" s="175"/>
      <c r="G303" s="176">
        <f>ROUND(E303*F303,2)</f>
        <v>0</v>
      </c>
      <c r="H303" s="158"/>
      <c r="I303" s="157">
        <f>ROUND(E303*H303,2)</f>
        <v>0</v>
      </c>
      <c r="J303" s="158"/>
      <c r="K303" s="157">
        <f>ROUND(E303*J303,2)</f>
        <v>0</v>
      </c>
      <c r="L303" s="157">
        <v>21</v>
      </c>
      <c r="M303" s="157">
        <f>G303*(1+L303/100)</f>
        <v>0</v>
      </c>
      <c r="N303" s="156">
        <v>0</v>
      </c>
      <c r="O303" s="156">
        <f>ROUND(E303*N303,2)</f>
        <v>0</v>
      </c>
      <c r="P303" s="156">
        <v>2.4</v>
      </c>
      <c r="Q303" s="156">
        <f>ROUND(E303*P303,2)</f>
        <v>4.2</v>
      </c>
      <c r="R303" s="157"/>
      <c r="S303" s="157" t="s">
        <v>183</v>
      </c>
      <c r="T303" s="157" t="s">
        <v>251</v>
      </c>
      <c r="U303" s="157">
        <v>13.3</v>
      </c>
      <c r="V303" s="157">
        <f>ROUND(E303*U303,2)</f>
        <v>23.28</v>
      </c>
      <c r="W303" s="157"/>
      <c r="X303" s="157" t="s">
        <v>234</v>
      </c>
      <c r="Y303" s="157" t="s">
        <v>171</v>
      </c>
      <c r="Z303" s="147"/>
      <c r="AA303" s="147"/>
      <c r="AB303" s="147"/>
      <c r="AC303" s="147"/>
      <c r="AD303" s="147"/>
      <c r="AE303" s="147"/>
      <c r="AF303" s="147"/>
      <c r="AG303" s="147" t="s">
        <v>235</v>
      </c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2" x14ac:dyDescent="0.2">
      <c r="A304" s="154"/>
      <c r="B304" s="155"/>
      <c r="C304" s="253" t="s">
        <v>538</v>
      </c>
      <c r="D304" s="254"/>
      <c r="E304" s="254"/>
      <c r="F304" s="254"/>
      <c r="G304" s="254"/>
      <c r="H304" s="157"/>
      <c r="I304" s="157"/>
      <c r="J304" s="157"/>
      <c r="K304" s="157"/>
      <c r="L304" s="157"/>
      <c r="M304" s="157"/>
      <c r="N304" s="156"/>
      <c r="O304" s="156"/>
      <c r="P304" s="156"/>
      <c r="Q304" s="156"/>
      <c r="R304" s="157"/>
      <c r="S304" s="157"/>
      <c r="T304" s="157"/>
      <c r="U304" s="157"/>
      <c r="V304" s="157"/>
      <c r="W304" s="157"/>
      <c r="X304" s="157"/>
      <c r="Y304" s="157"/>
      <c r="Z304" s="147"/>
      <c r="AA304" s="147"/>
      <c r="AB304" s="147"/>
      <c r="AC304" s="147"/>
      <c r="AD304" s="147"/>
      <c r="AE304" s="147"/>
      <c r="AF304" s="147"/>
      <c r="AG304" s="147" t="s">
        <v>174</v>
      </c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2" x14ac:dyDescent="0.2">
      <c r="A305" s="154"/>
      <c r="B305" s="155"/>
      <c r="C305" s="185" t="s">
        <v>539</v>
      </c>
      <c r="D305" s="183"/>
      <c r="E305" s="184">
        <v>1.75</v>
      </c>
      <c r="F305" s="157"/>
      <c r="G305" s="157"/>
      <c r="H305" s="157"/>
      <c r="I305" s="157"/>
      <c r="J305" s="157"/>
      <c r="K305" s="157"/>
      <c r="L305" s="157"/>
      <c r="M305" s="157"/>
      <c r="N305" s="156"/>
      <c r="O305" s="156"/>
      <c r="P305" s="156"/>
      <c r="Q305" s="156"/>
      <c r="R305" s="157"/>
      <c r="S305" s="157"/>
      <c r="T305" s="157"/>
      <c r="U305" s="157"/>
      <c r="V305" s="157"/>
      <c r="W305" s="157"/>
      <c r="X305" s="157"/>
      <c r="Y305" s="157"/>
      <c r="Z305" s="147"/>
      <c r="AA305" s="147"/>
      <c r="AB305" s="147"/>
      <c r="AC305" s="147"/>
      <c r="AD305" s="147"/>
      <c r="AE305" s="147"/>
      <c r="AF305" s="147"/>
      <c r="AG305" s="147" t="s">
        <v>239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ht="22.5" outlineLevel="1" x14ac:dyDescent="0.2">
      <c r="A306" s="171">
        <v>64</v>
      </c>
      <c r="B306" s="172" t="s">
        <v>540</v>
      </c>
      <c r="C306" s="179" t="s">
        <v>541</v>
      </c>
      <c r="D306" s="173" t="s">
        <v>233</v>
      </c>
      <c r="E306" s="174">
        <v>22</v>
      </c>
      <c r="F306" s="175"/>
      <c r="G306" s="176">
        <f>ROUND(E306*F306,2)</f>
        <v>0</v>
      </c>
      <c r="H306" s="158"/>
      <c r="I306" s="157">
        <f>ROUND(E306*H306,2)</f>
        <v>0</v>
      </c>
      <c r="J306" s="158"/>
      <c r="K306" s="157">
        <f>ROUND(E306*J306,2)</f>
        <v>0</v>
      </c>
      <c r="L306" s="157">
        <v>21</v>
      </c>
      <c r="M306" s="157">
        <f>G306*(1+L306/100)</f>
        <v>0</v>
      </c>
      <c r="N306" s="156">
        <v>0</v>
      </c>
      <c r="O306" s="156">
        <f>ROUND(E306*N306,2)</f>
        <v>0</v>
      </c>
      <c r="P306" s="156">
        <v>0</v>
      </c>
      <c r="Q306" s="156">
        <f>ROUND(E306*P306,2)</f>
        <v>0</v>
      </c>
      <c r="R306" s="157"/>
      <c r="S306" s="157" t="s">
        <v>183</v>
      </c>
      <c r="T306" s="157" t="s">
        <v>513</v>
      </c>
      <c r="U306" s="157">
        <v>0</v>
      </c>
      <c r="V306" s="157">
        <f>ROUND(E306*U306,2)</f>
        <v>0</v>
      </c>
      <c r="W306" s="157"/>
      <c r="X306" s="157" t="s">
        <v>201</v>
      </c>
      <c r="Y306" s="157" t="s">
        <v>171</v>
      </c>
      <c r="Z306" s="147"/>
      <c r="AA306" s="147"/>
      <c r="AB306" s="147"/>
      <c r="AC306" s="147"/>
      <c r="AD306" s="147"/>
      <c r="AE306" s="147"/>
      <c r="AF306" s="147"/>
      <c r="AG306" s="147" t="s">
        <v>202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2" x14ac:dyDescent="0.2">
      <c r="A307" s="154"/>
      <c r="B307" s="155"/>
      <c r="C307" s="253" t="s">
        <v>542</v>
      </c>
      <c r="D307" s="254"/>
      <c r="E307" s="254"/>
      <c r="F307" s="254"/>
      <c r="G307" s="254"/>
      <c r="H307" s="157"/>
      <c r="I307" s="157"/>
      <c r="J307" s="157"/>
      <c r="K307" s="157"/>
      <c r="L307" s="157"/>
      <c r="M307" s="157"/>
      <c r="N307" s="156"/>
      <c r="O307" s="156"/>
      <c r="P307" s="156"/>
      <c r="Q307" s="156"/>
      <c r="R307" s="157"/>
      <c r="S307" s="157"/>
      <c r="T307" s="157"/>
      <c r="U307" s="157"/>
      <c r="V307" s="157"/>
      <c r="W307" s="157"/>
      <c r="X307" s="157"/>
      <c r="Y307" s="157"/>
      <c r="Z307" s="147"/>
      <c r="AA307" s="147"/>
      <c r="AB307" s="147"/>
      <c r="AC307" s="147"/>
      <c r="AD307" s="147"/>
      <c r="AE307" s="147"/>
      <c r="AF307" s="147"/>
      <c r="AG307" s="147" t="s">
        <v>174</v>
      </c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x14ac:dyDescent="0.2">
      <c r="A308" s="164" t="s">
        <v>163</v>
      </c>
      <c r="B308" s="165" t="s">
        <v>132</v>
      </c>
      <c r="C308" s="178" t="s">
        <v>133</v>
      </c>
      <c r="D308" s="166"/>
      <c r="E308" s="167"/>
      <c r="F308" s="168"/>
      <c r="G308" s="169">
        <f>SUMIF(AG309:AG366,"&lt;&gt;NOR",G309:G366)</f>
        <v>0</v>
      </c>
      <c r="H308" s="163"/>
      <c r="I308" s="163">
        <f>SUM(I309:I366)</f>
        <v>0</v>
      </c>
      <c r="J308" s="163"/>
      <c r="K308" s="163">
        <f>SUM(K309:K366)</f>
        <v>0</v>
      </c>
      <c r="L308" s="163"/>
      <c r="M308" s="163">
        <f>SUM(M309:M366)</f>
        <v>0</v>
      </c>
      <c r="N308" s="162"/>
      <c r="O308" s="162">
        <f>SUM(O309:O366)</f>
        <v>0</v>
      </c>
      <c r="P308" s="162"/>
      <c r="Q308" s="162">
        <f>SUM(Q309:Q366)</f>
        <v>0</v>
      </c>
      <c r="R308" s="163"/>
      <c r="S308" s="163"/>
      <c r="T308" s="163"/>
      <c r="U308" s="163"/>
      <c r="V308" s="163">
        <f>SUM(V309:V366)</f>
        <v>166.28</v>
      </c>
      <c r="W308" s="163"/>
      <c r="X308" s="163"/>
      <c r="Y308" s="163"/>
      <c r="AG308" t="s">
        <v>164</v>
      </c>
    </row>
    <row r="309" spans="1:60" outlineLevel="1" x14ac:dyDescent="0.2">
      <c r="A309" s="171">
        <v>65</v>
      </c>
      <c r="B309" s="172" t="s">
        <v>543</v>
      </c>
      <c r="C309" s="179" t="s">
        <v>544</v>
      </c>
      <c r="D309" s="173" t="s">
        <v>370</v>
      </c>
      <c r="E309" s="174">
        <v>239.53149999999999</v>
      </c>
      <c r="F309" s="175"/>
      <c r="G309" s="176">
        <f>ROUND(E309*F309,2)</f>
        <v>0</v>
      </c>
      <c r="H309" s="158"/>
      <c r="I309" s="157">
        <f>ROUND(E309*H309,2)</f>
        <v>0</v>
      </c>
      <c r="J309" s="158"/>
      <c r="K309" s="157">
        <f>ROUND(E309*J309,2)</f>
        <v>0</v>
      </c>
      <c r="L309" s="157">
        <v>21</v>
      </c>
      <c r="M309" s="157">
        <f>G309*(1+L309/100)</f>
        <v>0</v>
      </c>
      <c r="N309" s="156">
        <v>0</v>
      </c>
      <c r="O309" s="156">
        <f>ROUND(E309*N309,2)</f>
        <v>0</v>
      </c>
      <c r="P309" s="156">
        <v>0</v>
      </c>
      <c r="Q309" s="156">
        <f>ROUND(E309*P309,2)</f>
        <v>0</v>
      </c>
      <c r="R309" s="157"/>
      <c r="S309" s="157" t="s">
        <v>183</v>
      </c>
      <c r="T309" s="157" t="s">
        <v>251</v>
      </c>
      <c r="U309" s="157">
        <v>7.0000000000000007E-2</v>
      </c>
      <c r="V309" s="157">
        <f>ROUND(E309*U309,2)</f>
        <v>16.77</v>
      </c>
      <c r="W309" s="157"/>
      <c r="X309" s="157" t="s">
        <v>234</v>
      </c>
      <c r="Y309" s="157" t="s">
        <v>171</v>
      </c>
      <c r="Z309" s="147"/>
      <c r="AA309" s="147"/>
      <c r="AB309" s="147"/>
      <c r="AC309" s="147"/>
      <c r="AD309" s="147"/>
      <c r="AE309" s="147"/>
      <c r="AF309" s="147"/>
      <c r="AG309" s="147" t="s">
        <v>235</v>
      </c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2" x14ac:dyDescent="0.2">
      <c r="A310" s="154"/>
      <c r="B310" s="155"/>
      <c r="C310" s="253" t="s">
        <v>545</v>
      </c>
      <c r="D310" s="254"/>
      <c r="E310" s="254"/>
      <c r="F310" s="254"/>
      <c r="G310" s="254"/>
      <c r="H310" s="157"/>
      <c r="I310" s="157"/>
      <c r="J310" s="157"/>
      <c r="K310" s="157"/>
      <c r="L310" s="157"/>
      <c r="M310" s="157"/>
      <c r="N310" s="156"/>
      <c r="O310" s="156"/>
      <c r="P310" s="156"/>
      <c r="Q310" s="156"/>
      <c r="R310" s="157"/>
      <c r="S310" s="157"/>
      <c r="T310" s="157"/>
      <c r="U310" s="157"/>
      <c r="V310" s="157"/>
      <c r="W310" s="157"/>
      <c r="X310" s="157"/>
      <c r="Y310" s="157"/>
      <c r="Z310" s="147"/>
      <c r="AA310" s="147"/>
      <c r="AB310" s="147"/>
      <c r="AC310" s="147"/>
      <c r="AD310" s="147"/>
      <c r="AE310" s="147"/>
      <c r="AF310" s="147"/>
      <c r="AG310" s="147" t="s">
        <v>174</v>
      </c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ht="33.75" outlineLevel="2" x14ac:dyDescent="0.2">
      <c r="A311" s="154"/>
      <c r="B311" s="155"/>
      <c r="C311" s="185" t="s">
        <v>546</v>
      </c>
      <c r="D311" s="183"/>
      <c r="E311" s="184">
        <v>114.7765</v>
      </c>
      <c r="F311" s="157"/>
      <c r="G311" s="157"/>
      <c r="H311" s="157"/>
      <c r="I311" s="157"/>
      <c r="J311" s="157"/>
      <c r="K311" s="157"/>
      <c r="L311" s="157"/>
      <c r="M311" s="157"/>
      <c r="N311" s="156"/>
      <c r="O311" s="156"/>
      <c r="P311" s="156"/>
      <c r="Q311" s="156"/>
      <c r="R311" s="157"/>
      <c r="S311" s="157"/>
      <c r="T311" s="157"/>
      <c r="U311" s="157"/>
      <c r="V311" s="157"/>
      <c r="W311" s="157"/>
      <c r="X311" s="157"/>
      <c r="Y311" s="157"/>
      <c r="Z311" s="147"/>
      <c r="AA311" s="147"/>
      <c r="AB311" s="147"/>
      <c r="AC311" s="147"/>
      <c r="AD311" s="147"/>
      <c r="AE311" s="147"/>
      <c r="AF311" s="147"/>
      <c r="AG311" s="147" t="s">
        <v>239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3" x14ac:dyDescent="0.2">
      <c r="A312" s="154"/>
      <c r="B312" s="155"/>
      <c r="C312" s="185" t="s">
        <v>547</v>
      </c>
      <c r="D312" s="183"/>
      <c r="E312" s="184">
        <v>124.755</v>
      </c>
      <c r="F312" s="157"/>
      <c r="G312" s="157"/>
      <c r="H312" s="157"/>
      <c r="I312" s="157"/>
      <c r="J312" s="157"/>
      <c r="K312" s="157"/>
      <c r="L312" s="157"/>
      <c r="M312" s="157"/>
      <c r="N312" s="156"/>
      <c r="O312" s="156"/>
      <c r="P312" s="156"/>
      <c r="Q312" s="156"/>
      <c r="R312" s="157"/>
      <c r="S312" s="157"/>
      <c r="T312" s="157"/>
      <c r="U312" s="157"/>
      <c r="V312" s="157"/>
      <c r="W312" s="157"/>
      <c r="X312" s="157"/>
      <c r="Y312" s="157"/>
      <c r="Z312" s="147"/>
      <c r="AA312" s="147"/>
      <c r="AB312" s="147"/>
      <c r="AC312" s="147"/>
      <c r="AD312" s="147"/>
      <c r="AE312" s="147"/>
      <c r="AF312" s="147"/>
      <c r="AG312" s="147" t="s">
        <v>239</v>
      </c>
      <c r="AH312" s="147">
        <v>0</v>
      </c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1" x14ac:dyDescent="0.2">
      <c r="A313" s="171">
        <v>66</v>
      </c>
      <c r="B313" s="172" t="s">
        <v>548</v>
      </c>
      <c r="C313" s="179" t="s">
        <v>549</v>
      </c>
      <c r="D313" s="173" t="s">
        <v>370</v>
      </c>
      <c r="E313" s="174">
        <v>315.49189999999999</v>
      </c>
      <c r="F313" s="175"/>
      <c r="G313" s="176">
        <f>ROUND(E313*F313,2)</f>
        <v>0</v>
      </c>
      <c r="H313" s="158"/>
      <c r="I313" s="157">
        <f>ROUND(E313*H313,2)</f>
        <v>0</v>
      </c>
      <c r="J313" s="158"/>
      <c r="K313" s="157">
        <f>ROUND(E313*J313,2)</f>
        <v>0</v>
      </c>
      <c r="L313" s="157">
        <v>21</v>
      </c>
      <c r="M313" s="157">
        <f>G313*(1+L313/100)</f>
        <v>0</v>
      </c>
      <c r="N313" s="156">
        <v>0</v>
      </c>
      <c r="O313" s="156">
        <f>ROUND(E313*N313,2)</f>
        <v>0</v>
      </c>
      <c r="P313" s="156">
        <v>0</v>
      </c>
      <c r="Q313" s="156">
        <f>ROUND(E313*P313,2)</f>
        <v>0</v>
      </c>
      <c r="R313" s="157"/>
      <c r="S313" s="157" t="s">
        <v>183</v>
      </c>
      <c r="T313" s="157" t="s">
        <v>251</v>
      </c>
      <c r="U313" s="157">
        <v>0.01</v>
      </c>
      <c r="V313" s="157">
        <f>ROUND(E313*U313,2)</f>
        <v>3.15</v>
      </c>
      <c r="W313" s="157"/>
      <c r="X313" s="157" t="s">
        <v>234</v>
      </c>
      <c r="Y313" s="157" t="s">
        <v>171</v>
      </c>
      <c r="Z313" s="147"/>
      <c r="AA313" s="147"/>
      <c r="AB313" s="147"/>
      <c r="AC313" s="147"/>
      <c r="AD313" s="147"/>
      <c r="AE313" s="147"/>
      <c r="AF313" s="147"/>
      <c r="AG313" s="147" t="s">
        <v>235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2" x14ac:dyDescent="0.2">
      <c r="A314" s="154"/>
      <c r="B314" s="155"/>
      <c r="C314" s="253" t="s">
        <v>550</v>
      </c>
      <c r="D314" s="254"/>
      <c r="E314" s="254"/>
      <c r="F314" s="254"/>
      <c r="G314" s="254"/>
      <c r="H314" s="157"/>
      <c r="I314" s="157"/>
      <c r="J314" s="157"/>
      <c r="K314" s="157"/>
      <c r="L314" s="157"/>
      <c r="M314" s="157"/>
      <c r="N314" s="156"/>
      <c r="O314" s="156"/>
      <c r="P314" s="156"/>
      <c r="Q314" s="156"/>
      <c r="R314" s="157"/>
      <c r="S314" s="157"/>
      <c r="T314" s="157"/>
      <c r="U314" s="157"/>
      <c r="V314" s="157"/>
      <c r="W314" s="157"/>
      <c r="X314" s="157"/>
      <c r="Y314" s="157"/>
      <c r="Z314" s="147"/>
      <c r="AA314" s="147"/>
      <c r="AB314" s="147"/>
      <c r="AC314" s="147"/>
      <c r="AD314" s="147"/>
      <c r="AE314" s="147"/>
      <c r="AF314" s="147"/>
      <c r="AG314" s="147" t="s">
        <v>174</v>
      </c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2" x14ac:dyDescent="0.2">
      <c r="A315" s="154"/>
      <c r="B315" s="155"/>
      <c r="C315" s="185" t="s">
        <v>551</v>
      </c>
      <c r="D315" s="183"/>
      <c r="E315" s="184">
        <v>555.02340000000004</v>
      </c>
      <c r="F315" s="157"/>
      <c r="G315" s="157"/>
      <c r="H315" s="157"/>
      <c r="I315" s="157"/>
      <c r="J315" s="157"/>
      <c r="K315" s="157"/>
      <c r="L315" s="157"/>
      <c r="M315" s="157"/>
      <c r="N315" s="156"/>
      <c r="O315" s="156"/>
      <c r="P315" s="156"/>
      <c r="Q315" s="156"/>
      <c r="R315" s="157"/>
      <c r="S315" s="157"/>
      <c r="T315" s="157"/>
      <c r="U315" s="157"/>
      <c r="V315" s="157"/>
      <c r="W315" s="157"/>
      <c r="X315" s="157"/>
      <c r="Y315" s="157"/>
      <c r="Z315" s="147"/>
      <c r="AA315" s="147"/>
      <c r="AB315" s="147"/>
      <c r="AC315" s="147"/>
      <c r="AD315" s="147"/>
      <c r="AE315" s="147"/>
      <c r="AF315" s="147"/>
      <c r="AG315" s="147" t="s">
        <v>239</v>
      </c>
      <c r="AH315" s="147">
        <v>0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3" x14ac:dyDescent="0.2">
      <c r="A316" s="154"/>
      <c r="B316" s="155"/>
      <c r="C316" s="185" t="s">
        <v>552</v>
      </c>
      <c r="D316" s="183"/>
      <c r="E316" s="184">
        <v>-239.53149999999999</v>
      </c>
      <c r="F316" s="157"/>
      <c r="G316" s="157"/>
      <c r="H316" s="157"/>
      <c r="I316" s="157"/>
      <c r="J316" s="157"/>
      <c r="K316" s="157"/>
      <c r="L316" s="157"/>
      <c r="M316" s="157"/>
      <c r="N316" s="156"/>
      <c r="O316" s="156"/>
      <c r="P316" s="156"/>
      <c r="Q316" s="156"/>
      <c r="R316" s="157"/>
      <c r="S316" s="157"/>
      <c r="T316" s="157"/>
      <c r="U316" s="157"/>
      <c r="V316" s="157"/>
      <c r="W316" s="157"/>
      <c r="X316" s="157"/>
      <c r="Y316" s="157"/>
      <c r="Z316" s="147"/>
      <c r="AA316" s="147"/>
      <c r="AB316" s="147"/>
      <c r="AC316" s="147"/>
      <c r="AD316" s="147"/>
      <c r="AE316" s="147"/>
      <c r="AF316" s="147"/>
      <c r="AG316" s="147" t="s">
        <v>239</v>
      </c>
      <c r="AH316" s="147">
        <v>0</v>
      </c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1" x14ac:dyDescent="0.2">
      <c r="A317" s="171">
        <v>67</v>
      </c>
      <c r="B317" s="172" t="s">
        <v>553</v>
      </c>
      <c r="C317" s="179" t="s">
        <v>554</v>
      </c>
      <c r="D317" s="173" t="s">
        <v>370</v>
      </c>
      <c r="E317" s="174">
        <v>315.49189999999999</v>
      </c>
      <c r="F317" s="175"/>
      <c r="G317" s="176">
        <f>ROUND(E317*F317,2)</f>
        <v>0</v>
      </c>
      <c r="H317" s="158"/>
      <c r="I317" s="157">
        <f>ROUND(E317*H317,2)</f>
        <v>0</v>
      </c>
      <c r="J317" s="158"/>
      <c r="K317" s="157">
        <f>ROUND(E317*J317,2)</f>
        <v>0</v>
      </c>
      <c r="L317" s="157">
        <v>21</v>
      </c>
      <c r="M317" s="157">
        <f>G317*(1+L317/100)</f>
        <v>0</v>
      </c>
      <c r="N317" s="156">
        <v>0</v>
      </c>
      <c r="O317" s="156">
        <f>ROUND(E317*N317,2)</f>
        <v>0</v>
      </c>
      <c r="P317" s="156">
        <v>0</v>
      </c>
      <c r="Q317" s="156">
        <f>ROUND(E317*P317,2)</f>
        <v>0</v>
      </c>
      <c r="R317" s="157"/>
      <c r="S317" s="157" t="s">
        <v>183</v>
      </c>
      <c r="T317" s="157" t="s">
        <v>251</v>
      </c>
      <c r="U317" s="157">
        <v>0.05</v>
      </c>
      <c r="V317" s="157">
        <f>ROUND(E317*U317,2)</f>
        <v>15.77</v>
      </c>
      <c r="W317" s="157"/>
      <c r="X317" s="157" t="s">
        <v>234</v>
      </c>
      <c r="Y317" s="157" t="s">
        <v>171</v>
      </c>
      <c r="Z317" s="147"/>
      <c r="AA317" s="147"/>
      <c r="AB317" s="147"/>
      <c r="AC317" s="147"/>
      <c r="AD317" s="147"/>
      <c r="AE317" s="147"/>
      <c r="AF317" s="147"/>
      <c r="AG317" s="147" t="s">
        <v>235</v>
      </c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2" x14ac:dyDescent="0.2">
      <c r="A318" s="154"/>
      <c r="B318" s="155"/>
      <c r="C318" s="253" t="s">
        <v>555</v>
      </c>
      <c r="D318" s="254"/>
      <c r="E318" s="254"/>
      <c r="F318" s="254"/>
      <c r="G318" s="254"/>
      <c r="H318" s="157"/>
      <c r="I318" s="157"/>
      <c r="J318" s="157"/>
      <c r="K318" s="157"/>
      <c r="L318" s="157"/>
      <c r="M318" s="157"/>
      <c r="N318" s="156"/>
      <c r="O318" s="156"/>
      <c r="P318" s="156"/>
      <c r="Q318" s="156"/>
      <c r="R318" s="157"/>
      <c r="S318" s="157"/>
      <c r="T318" s="157"/>
      <c r="U318" s="157"/>
      <c r="V318" s="157"/>
      <c r="W318" s="157"/>
      <c r="X318" s="157"/>
      <c r="Y318" s="157"/>
      <c r="Z318" s="147"/>
      <c r="AA318" s="147"/>
      <c r="AB318" s="147"/>
      <c r="AC318" s="147"/>
      <c r="AD318" s="147"/>
      <c r="AE318" s="147"/>
      <c r="AF318" s="147"/>
      <c r="AG318" s="147" t="s">
        <v>174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1" x14ac:dyDescent="0.2">
      <c r="A319" s="171">
        <v>68</v>
      </c>
      <c r="B319" s="172" t="s">
        <v>556</v>
      </c>
      <c r="C319" s="179" t="s">
        <v>557</v>
      </c>
      <c r="D319" s="173" t="s">
        <v>370</v>
      </c>
      <c r="E319" s="174">
        <v>315.49189999999999</v>
      </c>
      <c r="F319" s="175"/>
      <c r="G319" s="176">
        <f>ROUND(E319*F319,2)</f>
        <v>0</v>
      </c>
      <c r="H319" s="158"/>
      <c r="I319" s="157">
        <f>ROUND(E319*H319,2)</f>
        <v>0</v>
      </c>
      <c r="J319" s="158"/>
      <c r="K319" s="157">
        <f>ROUND(E319*J319,2)</f>
        <v>0</v>
      </c>
      <c r="L319" s="157">
        <v>21</v>
      </c>
      <c r="M319" s="157">
        <f>G319*(1+L319/100)</f>
        <v>0</v>
      </c>
      <c r="N319" s="156">
        <v>0</v>
      </c>
      <c r="O319" s="156">
        <f>ROUND(E319*N319,2)</f>
        <v>0</v>
      </c>
      <c r="P319" s="156">
        <v>0</v>
      </c>
      <c r="Q319" s="156">
        <f>ROUND(E319*P319,2)</f>
        <v>0</v>
      </c>
      <c r="R319" s="157"/>
      <c r="S319" s="157" t="s">
        <v>183</v>
      </c>
      <c r="T319" s="157" t="s">
        <v>251</v>
      </c>
      <c r="U319" s="157">
        <v>3.1E-2</v>
      </c>
      <c r="V319" s="157">
        <f>ROUND(E319*U319,2)</f>
        <v>9.7799999999999994</v>
      </c>
      <c r="W319" s="157"/>
      <c r="X319" s="157" t="s">
        <v>234</v>
      </c>
      <c r="Y319" s="157" t="s">
        <v>171</v>
      </c>
      <c r="Z319" s="147"/>
      <c r="AA319" s="147"/>
      <c r="AB319" s="147"/>
      <c r="AC319" s="147"/>
      <c r="AD319" s="147"/>
      <c r="AE319" s="147"/>
      <c r="AF319" s="147"/>
      <c r="AG319" s="147" t="s">
        <v>235</v>
      </c>
      <c r="AH319" s="147"/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ht="22.5" outlineLevel="2" x14ac:dyDescent="0.2">
      <c r="A320" s="154"/>
      <c r="B320" s="155"/>
      <c r="C320" s="253" t="s">
        <v>558</v>
      </c>
      <c r="D320" s="254"/>
      <c r="E320" s="254"/>
      <c r="F320" s="254"/>
      <c r="G320" s="254"/>
      <c r="H320" s="157"/>
      <c r="I320" s="157"/>
      <c r="J320" s="157"/>
      <c r="K320" s="157"/>
      <c r="L320" s="157"/>
      <c r="M320" s="157"/>
      <c r="N320" s="156"/>
      <c r="O320" s="156"/>
      <c r="P320" s="156"/>
      <c r="Q320" s="156"/>
      <c r="R320" s="157"/>
      <c r="S320" s="157"/>
      <c r="T320" s="157"/>
      <c r="U320" s="157"/>
      <c r="V320" s="157"/>
      <c r="W320" s="157"/>
      <c r="X320" s="157"/>
      <c r="Y320" s="157"/>
      <c r="Z320" s="147"/>
      <c r="AA320" s="147"/>
      <c r="AB320" s="147"/>
      <c r="AC320" s="147"/>
      <c r="AD320" s="147"/>
      <c r="AE320" s="147"/>
      <c r="AF320" s="147"/>
      <c r="AG320" s="147" t="s">
        <v>174</v>
      </c>
      <c r="AH320" s="147"/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77" t="str">
        <f>C320</f>
        <v>- uložení sypaniny do násypů nebo na skládku s rozprostřením sypaniny ve vrstvách a s hrubým urovnáním.</v>
      </c>
      <c r="BB320" s="147"/>
      <c r="BC320" s="147"/>
      <c r="BD320" s="147"/>
      <c r="BE320" s="147"/>
      <c r="BF320" s="147"/>
      <c r="BG320" s="147"/>
      <c r="BH320" s="147"/>
    </row>
    <row r="321" spans="1:60" outlineLevel="1" x14ac:dyDescent="0.2">
      <c r="A321" s="171">
        <v>69</v>
      </c>
      <c r="B321" s="172" t="s">
        <v>559</v>
      </c>
      <c r="C321" s="179" t="s">
        <v>560</v>
      </c>
      <c r="D321" s="173" t="s">
        <v>401</v>
      </c>
      <c r="E321" s="174">
        <v>967.96159999999998</v>
      </c>
      <c r="F321" s="175"/>
      <c r="G321" s="176">
        <f>ROUND(E321*F321,2)</f>
        <v>0</v>
      </c>
      <c r="H321" s="158"/>
      <c r="I321" s="157">
        <f>ROUND(E321*H321,2)</f>
        <v>0</v>
      </c>
      <c r="J321" s="158"/>
      <c r="K321" s="157">
        <f>ROUND(E321*J321,2)</f>
        <v>0</v>
      </c>
      <c r="L321" s="157">
        <v>21</v>
      </c>
      <c r="M321" s="157">
        <f>G321*(1+L321/100)</f>
        <v>0</v>
      </c>
      <c r="N321" s="156">
        <v>0</v>
      </c>
      <c r="O321" s="156">
        <f>ROUND(E321*N321,2)</f>
        <v>0</v>
      </c>
      <c r="P321" s="156">
        <v>0</v>
      </c>
      <c r="Q321" s="156">
        <f>ROUND(E321*P321,2)</f>
        <v>0</v>
      </c>
      <c r="R321" s="157"/>
      <c r="S321" s="157" t="s">
        <v>183</v>
      </c>
      <c r="T321" s="157" t="s">
        <v>251</v>
      </c>
      <c r="U321" s="157">
        <v>0.03</v>
      </c>
      <c r="V321" s="157">
        <f>ROUND(E321*U321,2)</f>
        <v>29.04</v>
      </c>
      <c r="W321" s="157"/>
      <c r="X321" s="157" t="s">
        <v>234</v>
      </c>
      <c r="Y321" s="157" t="s">
        <v>171</v>
      </c>
      <c r="Z321" s="147"/>
      <c r="AA321" s="147"/>
      <c r="AB321" s="147"/>
      <c r="AC321" s="147"/>
      <c r="AD321" s="147"/>
      <c r="AE321" s="147"/>
      <c r="AF321" s="147"/>
      <c r="AG321" s="147" t="s">
        <v>235</v>
      </c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2" x14ac:dyDescent="0.2">
      <c r="A322" s="154"/>
      <c r="B322" s="155"/>
      <c r="C322" s="253" t="s">
        <v>561</v>
      </c>
      <c r="D322" s="254"/>
      <c r="E322" s="254"/>
      <c r="F322" s="254"/>
      <c r="G322" s="254"/>
      <c r="H322" s="157"/>
      <c r="I322" s="157"/>
      <c r="J322" s="157"/>
      <c r="K322" s="157"/>
      <c r="L322" s="157"/>
      <c r="M322" s="157"/>
      <c r="N322" s="156"/>
      <c r="O322" s="156"/>
      <c r="P322" s="156"/>
      <c r="Q322" s="156"/>
      <c r="R322" s="157"/>
      <c r="S322" s="157"/>
      <c r="T322" s="157"/>
      <c r="U322" s="157"/>
      <c r="V322" s="157"/>
      <c r="W322" s="157"/>
      <c r="X322" s="157"/>
      <c r="Y322" s="157"/>
      <c r="Z322" s="147"/>
      <c r="AA322" s="147"/>
      <c r="AB322" s="147"/>
      <c r="AC322" s="147"/>
      <c r="AD322" s="147"/>
      <c r="AE322" s="147"/>
      <c r="AF322" s="147"/>
      <c r="AG322" s="147" t="s">
        <v>174</v>
      </c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2" x14ac:dyDescent="0.2">
      <c r="A323" s="154"/>
      <c r="B323" s="155"/>
      <c r="C323" s="185" t="s">
        <v>562</v>
      </c>
      <c r="D323" s="183"/>
      <c r="E323" s="184">
        <v>7.6104000000000003</v>
      </c>
      <c r="F323" s="157"/>
      <c r="G323" s="157"/>
      <c r="H323" s="157"/>
      <c r="I323" s="157"/>
      <c r="J323" s="157"/>
      <c r="K323" s="157"/>
      <c r="L323" s="157"/>
      <c r="M323" s="157"/>
      <c r="N323" s="156"/>
      <c r="O323" s="156"/>
      <c r="P323" s="156"/>
      <c r="Q323" s="156"/>
      <c r="R323" s="157"/>
      <c r="S323" s="157"/>
      <c r="T323" s="157"/>
      <c r="U323" s="157"/>
      <c r="V323" s="157"/>
      <c r="W323" s="157"/>
      <c r="X323" s="157"/>
      <c r="Y323" s="157"/>
      <c r="Z323" s="147"/>
      <c r="AA323" s="147"/>
      <c r="AB323" s="147"/>
      <c r="AC323" s="147"/>
      <c r="AD323" s="147"/>
      <c r="AE323" s="147"/>
      <c r="AF323" s="147"/>
      <c r="AG323" s="147" t="s">
        <v>239</v>
      </c>
      <c r="AH323" s="147">
        <v>0</v>
      </c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3" x14ac:dyDescent="0.2">
      <c r="A324" s="154"/>
      <c r="B324" s="155"/>
      <c r="C324" s="185" t="s">
        <v>563</v>
      </c>
      <c r="D324" s="183"/>
      <c r="E324" s="184">
        <v>1.5049999999999999</v>
      </c>
      <c r="F324" s="157"/>
      <c r="G324" s="157"/>
      <c r="H324" s="157"/>
      <c r="I324" s="157"/>
      <c r="J324" s="157"/>
      <c r="K324" s="157"/>
      <c r="L324" s="157"/>
      <c r="M324" s="157"/>
      <c r="N324" s="156"/>
      <c r="O324" s="156"/>
      <c r="P324" s="156"/>
      <c r="Q324" s="156"/>
      <c r="R324" s="157"/>
      <c r="S324" s="157"/>
      <c r="T324" s="157"/>
      <c r="U324" s="157"/>
      <c r="V324" s="157"/>
      <c r="W324" s="157"/>
      <c r="X324" s="157"/>
      <c r="Y324" s="157"/>
      <c r="Z324" s="147"/>
      <c r="AA324" s="147"/>
      <c r="AB324" s="147"/>
      <c r="AC324" s="147"/>
      <c r="AD324" s="147"/>
      <c r="AE324" s="147"/>
      <c r="AF324" s="147"/>
      <c r="AG324" s="147" t="s">
        <v>239</v>
      </c>
      <c r="AH324" s="147">
        <v>0</v>
      </c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3" x14ac:dyDescent="0.2">
      <c r="A325" s="154"/>
      <c r="B325" s="155"/>
      <c r="C325" s="185" t="s">
        <v>564</v>
      </c>
      <c r="D325" s="183"/>
      <c r="E325" s="184">
        <v>71.781599999999997</v>
      </c>
      <c r="F325" s="157"/>
      <c r="G325" s="157"/>
      <c r="H325" s="157"/>
      <c r="I325" s="157"/>
      <c r="J325" s="157"/>
      <c r="K325" s="157"/>
      <c r="L325" s="157"/>
      <c r="M325" s="157"/>
      <c r="N325" s="156"/>
      <c r="O325" s="156"/>
      <c r="P325" s="156"/>
      <c r="Q325" s="156"/>
      <c r="R325" s="157"/>
      <c r="S325" s="157"/>
      <c r="T325" s="157"/>
      <c r="U325" s="157"/>
      <c r="V325" s="157"/>
      <c r="W325" s="157"/>
      <c r="X325" s="157"/>
      <c r="Y325" s="157"/>
      <c r="Z325" s="147"/>
      <c r="AA325" s="147"/>
      <c r="AB325" s="147"/>
      <c r="AC325" s="147"/>
      <c r="AD325" s="147"/>
      <c r="AE325" s="147"/>
      <c r="AF325" s="147"/>
      <c r="AG325" s="147" t="s">
        <v>239</v>
      </c>
      <c r="AH325" s="147">
        <v>0</v>
      </c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ht="22.5" outlineLevel="3" x14ac:dyDescent="0.2">
      <c r="A326" s="154"/>
      <c r="B326" s="155"/>
      <c r="C326" s="185" t="s">
        <v>565</v>
      </c>
      <c r="D326" s="183"/>
      <c r="E326" s="184">
        <v>690.39300000000003</v>
      </c>
      <c r="F326" s="157"/>
      <c r="G326" s="157"/>
      <c r="H326" s="157"/>
      <c r="I326" s="157"/>
      <c r="J326" s="157"/>
      <c r="K326" s="157"/>
      <c r="L326" s="157"/>
      <c r="M326" s="157"/>
      <c r="N326" s="156"/>
      <c r="O326" s="156"/>
      <c r="P326" s="156"/>
      <c r="Q326" s="156"/>
      <c r="R326" s="157"/>
      <c r="S326" s="157"/>
      <c r="T326" s="157"/>
      <c r="U326" s="157"/>
      <c r="V326" s="157"/>
      <c r="W326" s="157"/>
      <c r="X326" s="157"/>
      <c r="Y326" s="157"/>
      <c r="Z326" s="147"/>
      <c r="AA326" s="147"/>
      <c r="AB326" s="147"/>
      <c r="AC326" s="147"/>
      <c r="AD326" s="147"/>
      <c r="AE326" s="147"/>
      <c r="AF326" s="147"/>
      <c r="AG326" s="147" t="s">
        <v>239</v>
      </c>
      <c r="AH326" s="147">
        <v>0</v>
      </c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ht="22.5" outlineLevel="3" x14ac:dyDescent="0.2">
      <c r="A327" s="154"/>
      <c r="B327" s="155"/>
      <c r="C327" s="185" t="s">
        <v>566</v>
      </c>
      <c r="D327" s="183"/>
      <c r="E327" s="184">
        <v>186.95160000000001</v>
      </c>
      <c r="F327" s="157"/>
      <c r="G327" s="157"/>
      <c r="H327" s="157"/>
      <c r="I327" s="157"/>
      <c r="J327" s="157"/>
      <c r="K327" s="157"/>
      <c r="L327" s="157"/>
      <c r="M327" s="157"/>
      <c r="N327" s="156"/>
      <c r="O327" s="156"/>
      <c r="P327" s="156"/>
      <c r="Q327" s="156"/>
      <c r="R327" s="157"/>
      <c r="S327" s="157"/>
      <c r="T327" s="157"/>
      <c r="U327" s="157"/>
      <c r="V327" s="157"/>
      <c r="W327" s="157"/>
      <c r="X327" s="157"/>
      <c r="Y327" s="157"/>
      <c r="Z327" s="147"/>
      <c r="AA327" s="147"/>
      <c r="AB327" s="147"/>
      <c r="AC327" s="147"/>
      <c r="AD327" s="147"/>
      <c r="AE327" s="147"/>
      <c r="AF327" s="147"/>
      <c r="AG327" s="147" t="s">
        <v>239</v>
      </c>
      <c r="AH327" s="147">
        <v>0</v>
      </c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3" x14ac:dyDescent="0.2">
      <c r="A328" s="154"/>
      <c r="B328" s="155"/>
      <c r="C328" s="185" t="s">
        <v>567</v>
      </c>
      <c r="D328" s="183"/>
      <c r="E328" s="184">
        <v>9.7200000000000006</v>
      </c>
      <c r="F328" s="157"/>
      <c r="G328" s="157"/>
      <c r="H328" s="157"/>
      <c r="I328" s="157"/>
      <c r="J328" s="157"/>
      <c r="K328" s="157"/>
      <c r="L328" s="157"/>
      <c r="M328" s="157"/>
      <c r="N328" s="156"/>
      <c r="O328" s="156"/>
      <c r="P328" s="156"/>
      <c r="Q328" s="156"/>
      <c r="R328" s="157"/>
      <c r="S328" s="157"/>
      <c r="T328" s="157"/>
      <c r="U328" s="157"/>
      <c r="V328" s="157"/>
      <c r="W328" s="157"/>
      <c r="X328" s="157"/>
      <c r="Y328" s="157"/>
      <c r="Z328" s="147"/>
      <c r="AA328" s="147"/>
      <c r="AB328" s="147"/>
      <c r="AC328" s="147"/>
      <c r="AD328" s="147"/>
      <c r="AE328" s="147"/>
      <c r="AF328" s="147"/>
      <c r="AG328" s="147" t="s">
        <v>239</v>
      </c>
      <c r="AH328" s="147">
        <v>0</v>
      </c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1" x14ac:dyDescent="0.2">
      <c r="A329" s="171">
        <v>70</v>
      </c>
      <c r="B329" s="172" t="s">
        <v>568</v>
      </c>
      <c r="C329" s="179" t="s">
        <v>569</v>
      </c>
      <c r="D329" s="173" t="s">
        <v>401</v>
      </c>
      <c r="E329" s="174">
        <v>1835.3927200000001</v>
      </c>
      <c r="F329" s="175"/>
      <c r="G329" s="176">
        <f>ROUND(E329*F329,2)</f>
        <v>0</v>
      </c>
      <c r="H329" s="158"/>
      <c r="I329" s="157">
        <f>ROUND(E329*H329,2)</f>
        <v>0</v>
      </c>
      <c r="J329" s="158"/>
      <c r="K329" s="157">
        <f>ROUND(E329*J329,2)</f>
        <v>0</v>
      </c>
      <c r="L329" s="157">
        <v>21</v>
      </c>
      <c r="M329" s="157">
        <f>G329*(1+L329/100)</f>
        <v>0</v>
      </c>
      <c r="N329" s="156">
        <v>0</v>
      </c>
      <c r="O329" s="156">
        <f>ROUND(E329*N329,2)</f>
        <v>0</v>
      </c>
      <c r="P329" s="156">
        <v>0</v>
      </c>
      <c r="Q329" s="156">
        <f>ROUND(E329*P329,2)</f>
        <v>0</v>
      </c>
      <c r="R329" s="157"/>
      <c r="S329" s="157" t="s">
        <v>183</v>
      </c>
      <c r="T329" s="157" t="s">
        <v>251</v>
      </c>
      <c r="U329" s="157">
        <v>0.04</v>
      </c>
      <c r="V329" s="157">
        <f>ROUND(E329*U329,2)</f>
        <v>73.42</v>
      </c>
      <c r="W329" s="157"/>
      <c r="X329" s="157" t="s">
        <v>234</v>
      </c>
      <c r="Y329" s="157" t="s">
        <v>171</v>
      </c>
      <c r="Z329" s="147"/>
      <c r="AA329" s="147"/>
      <c r="AB329" s="147"/>
      <c r="AC329" s="147"/>
      <c r="AD329" s="147"/>
      <c r="AE329" s="147"/>
      <c r="AF329" s="147"/>
      <c r="AG329" s="147" t="s">
        <v>235</v>
      </c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2" x14ac:dyDescent="0.2">
      <c r="A330" s="154"/>
      <c r="B330" s="155"/>
      <c r="C330" s="253" t="s">
        <v>570</v>
      </c>
      <c r="D330" s="254"/>
      <c r="E330" s="254"/>
      <c r="F330" s="254"/>
      <c r="G330" s="254"/>
      <c r="H330" s="157"/>
      <c r="I330" s="157"/>
      <c r="J330" s="157"/>
      <c r="K330" s="157"/>
      <c r="L330" s="157"/>
      <c r="M330" s="157"/>
      <c r="N330" s="156"/>
      <c r="O330" s="156"/>
      <c r="P330" s="156"/>
      <c r="Q330" s="156"/>
      <c r="R330" s="157"/>
      <c r="S330" s="157"/>
      <c r="T330" s="157"/>
      <c r="U330" s="157"/>
      <c r="V330" s="157"/>
      <c r="W330" s="157"/>
      <c r="X330" s="157"/>
      <c r="Y330" s="157"/>
      <c r="Z330" s="147"/>
      <c r="AA330" s="147"/>
      <c r="AB330" s="147"/>
      <c r="AC330" s="147"/>
      <c r="AD330" s="147"/>
      <c r="AE330" s="147"/>
      <c r="AF330" s="147"/>
      <c r="AG330" s="147" t="s">
        <v>174</v>
      </c>
      <c r="AH330" s="147"/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2" x14ac:dyDescent="0.2">
      <c r="A331" s="154"/>
      <c r="B331" s="155"/>
      <c r="C331" s="185" t="s">
        <v>571</v>
      </c>
      <c r="D331" s="183"/>
      <c r="E331" s="184">
        <v>784.53750000000002</v>
      </c>
      <c r="F331" s="157"/>
      <c r="G331" s="157"/>
      <c r="H331" s="157"/>
      <c r="I331" s="157"/>
      <c r="J331" s="157"/>
      <c r="K331" s="157"/>
      <c r="L331" s="157"/>
      <c r="M331" s="157"/>
      <c r="N331" s="156"/>
      <c r="O331" s="156"/>
      <c r="P331" s="156"/>
      <c r="Q331" s="156"/>
      <c r="R331" s="157"/>
      <c r="S331" s="157"/>
      <c r="T331" s="157"/>
      <c r="U331" s="157"/>
      <c r="V331" s="157"/>
      <c r="W331" s="157"/>
      <c r="X331" s="157"/>
      <c r="Y331" s="157"/>
      <c r="Z331" s="147"/>
      <c r="AA331" s="147"/>
      <c r="AB331" s="147"/>
      <c r="AC331" s="147"/>
      <c r="AD331" s="147"/>
      <c r="AE331" s="147"/>
      <c r="AF331" s="147"/>
      <c r="AG331" s="147" t="s">
        <v>239</v>
      </c>
      <c r="AH331" s="147">
        <v>0</v>
      </c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ht="22.5" outlineLevel="3" x14ac:dyDescent="0.2">
      <c r="A332" s="154"/>
      <c r="B332" s="155"/>
      <c r="C332" s="185" t="s">
        <v>572</v>
      </c>
      <c r="D332" s="183"/>
      <c r="E332" s="184">
        <v>118.02500000000001</v>
      </c>
      <c r="F332" s="157"/>
      <c r="G332" s="157"/>
      <c r="H332" s="157"/>
      <c r="I332" s="157"/>
      <c r="J332" s="157"/>
      <c r="K332" s="157"/>
      <c r="L332" s="157"/>
      <c r="M332" s="157"/>
      <c r="N332" s="156"/>
      <c r="O332" s="156"/>
      <c r="P332" s="156"/>
      <c r="Q332" s="156"/>
      <c r="R332" s="157"/>
      <c r="S332" s="157"/>
      <c r="T332" s="157"/>
      <c r="U332" s="157"/>
      <c r="V332" s="157"/>
      <c r="W332" s="157"/>
      <c r="X332" s="157"/>
      <c r="Y332" s="157"/>
      <c r="Z332" s="147"/>
      <c r="AA332" s="147"/>
      <c r="AB332" s="147"/>
      <c r="AC332" s="147"/>
      <c r="AD332" s="147"/>
      <c r="AE332" s="147"/>
      <c r="AF332" s="147"/>
      <c r="AG332" s="147" t="s">
        <v>239</v>
      </c>
      <c r="AH332" s="147">
        <v>0</v>
      </c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ht="22.5" outlineLevel="3" x14ac:dyDescent="0.2">
      <c r="A333" s="154"/>
      <c r="B333" s="155"/>
      <c r="C333" s="185" t="s">
        <v>573</v>
      </c>
      <c r="D333" s="183"/>
      <c r="E333" s="184">
        <v>85.430400000000006</v>
      </c>
      <c r="F333" s="157"/>
      <c r="G333" s="157"/>
      <c r="H333" s="157"/>
      <c r="I333" s="157"/>
      <c r="J333" s="157"/>
      <c r="K333" s="157"/>
      <c r="L333" s="157"/>
      <c r="M333" s="157"/>
      <c r="N333" s="156"/>
      <c r="O333" s="156"/>
      <c r="P333" s="156"/>
      <c r="Q333" s="156"/>
      <c r="R333" s="157"/>
      <c r="S333" s="157"/>
      <c r="T333" s="157"/>
      <c r="U333" s="157"/>
      <c r="V333" s="157"/>
      <c r="W333" s="157"/>
      <c r="X333" s="157"/>
      <c r="Y333" s="157"/>
      <c r="Z333" s="147"/>
      <c r="AA333" s="147"/>
      <c r="AB333" s="147"/>
      <c r="AC333" s="147"/>
      <c r="AD333" s="147"/>
      <c r="AE333" s="147"/>
      <c r="AF333" s="147"/>
      <c r="AG333" s="147" t="s">
        <v>239</v>
      </c>
      <c r="AH333" s="147">
        <v>0</v>
      </c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ht="22.5" outlineLevel="3" x14ac:dyDescent="0.2">
      <c r="A334" s="154"/>
      <c r="B334" s="155"/>
      <c r="C334" s="185" t="s">
        <v>574</v>
      </c>
      <c r="D334" s="183"/>
      <c r="E334" s="184">
        <v>460.262</v>
      </c>
      <c r="F334" s="157"/>
      <c r="G334" s="157"/>
      <c r="H334" s="157"/>
      <c r="I334" s="157"/>
      <c r="J334" s="157"/>
      <c r="K334" s="157"/>
      <c r="L334" s="157"/>
      <c r="M334" s="157"/>
      <c r="N334" s="156"/>
      <c r="O334" s="156"/>
      <c r="P334" s="156"/>
      <c r="Q334" s="156"/>
      <c r="R334" s="157"/>
      <c r="S334" s="157"/>
      <c r="T334" s="157"/>
      <c r="U334" s="157"/>
      <c r="V334" s="157"/>
      <c r="W334" s="157"/>
      <c r="X334" s="157"/>
      <c r="Y334" s="157"/>
      <c r="Z334" s="147"/>
      <c r="AA334" s="147"/>
      <c r="AB334" s="147"/>
      <c r="AC334" s="147"/>
      <c r="AD334" s="147"/>
      <c r="AE334" s="147"/>
      <c r="AF334" s="147"/>
      <c r="AG334" s="147" t="s">
        <v>239</v>
      </c>
      <c r="AH334" s="147">
        <v>0</v>
      </c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ht="22.5" outlineLevel="3" x14ac:dyDescent="0.2">
      <c r="A335" s="154"/>
      <c r="B335" s="155"/>
      <c r="C335" s="185" t="s">
        <v>575</v>
      </c>
      <c r="D335" s="183"/>
      <c r="E335" s="184">
        <v>163.83840000000001</v>
      </c>
      <c r="F335" s="157"/>
      <c r="G335" s="157"/>
      <c r="H335" s="157"/>
      <c r="I335" s="157"/>
      <c r="J335" s="157"/>
      <c r="K335" s="157"/>
      <c r="L335" s="157"/>
      <c r="M335" s="157"/>
      <c r="N335" s="156"/>
      <c r="O335" s="156"/>
      <c r="P335" s="156"/>
      <c r="Q335" s="156"/>
      <c r="R335" s="157"/>
      <c r="S335" s="157"/>
      <c r="T335" s="157"/>
      <c r="U335" s="157"/>
      <c r="V335" s="157"/>
      <c r="W335" s="157"/>
      <c r="X335" s="157"/>
      <c r="Y335" s="157"/>
      <c r="Z335" s="147"/>
      <c r="AA335" s="147"/>
      <c r="AB335" s="147"/>
      <c r="AC335" s="147"/>
      <c r="AD335" s="147"/>
      <c r="AE335" s="147"/>
      <c r="AF335" s="147"/>
      <c r="AG335" s="147" t="s">
        <v>239</v>
      </c>
      <c r="AH335" s="147">
        <v>0</v>
      </c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3" x14ac:dyDescent="0.2">
      <c r="A336" s="154"/>
      <c r="B336" s="155"/>
      <c r="C336" s="185" t="s">
        <v>576</v>
      </c>
      <c r="D336" s="183"/>
      <c r="E336" s="184">
        <v>9.3000000000000007</v>
      </c>
      <c r="F336" s="157"/>
      <c r="G336" s="157"/>
      <c r="H336" s="157"/>
      <c r="I336" s="157"/>
      <c r="J336" s="157"/>
      <c r="K336" s="157"/>
      <c r="L336" s="157"/>
      <c r="M336" s="157"/>
      <c r="N336" s="156"/>
      <c r="O336" s="156"/>
      <c r="P336" s="156"/>
      <c r="Q336" s="156"/>
      <c r="R336" s="157"/>
      <c r="S336" s="157"/>
      <c r="T336" s="157"/>
      <c r="U336" s="157"/>
      <c r="V336" s="157"/>
      <c r="W336" s="157"/>
      <c r="X336" s="157"/>
      <c r="Y336" s="157"/>
      <c r="Z336" s="147"/>
      <c r="AA336" s="147"/>
      <c r="AB336" s="147"/>
      <c r="AC336" s="147"/>
      <c r="AD336" s="147"/>
      <c r="AE336" s="147"/>
      <c r="AF336" s="147"/>
      <c r="AG336" s="147" t="s">
        <v>239</v>
      </c>
      <c r="AH336" s="147">
        <v>0</v>
      </c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3" x14ac:dyDescent="0.2">
      <c r="A337" s="154"/>
      <c r="B337" s="155"/>
      <c r="C337" s="185" t="s">
        <v>577</v>
      </c>
      <c r="D337" s="183"/>
      <c r="E337" s="184">
        <v>1.9750000000000001</v>
      </c>
      <c r="F337" s="157"/>
      <c r="G337" s="157"/>
      <c r="H337" s="157"/>
      <c r="I337" s="157"/>
      <c r="J337" s="157"/>
      <c r="K337" s="157"/>
      <c r="L337" s="157"/>
      <c r="M337" s="157"/>
      <c r="N337" s="156"/>
      <c r="O337" s="156"/>
      <c r="P337" s="156"/>
      <c r="Q337" s="156"/>
      <c r="R337" s="157"/>
      <c r="S337" s="157"/>
      <c r="T337" s="157"/>
      <c r="U337" s="157"/>
      <c r="V337" s="157"/>
      <c r="W337" s="157"/>
      <c r="X337" s="157"/>
      <c r="Y337" s="157"/>
      <c r="Z337" s="147"/>
      <c r="AA337" s="147"/>
      <c r="AB337" s="147"/>
      <c r="AC337" s="147"/>
      <c r="AD337" s="147"/>
      <c r="AE337" s="147"/>
      <c r="AF337" s="147"/>
      <c r="AG337" s="147" t="s">
        <v>239</v>
      </c>
      <c r="AH337" s="147">
        <v>0</v>
      </c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3" x14ac:dyDescent="0.2">
      <c r="A338" s="154"/>
      <c r="B338" s="155"/>
      <c r="C338" s="185" t="s">
        <v>578</v>
      </c>
      <c r="D338" s="183"/>
      <c r="E338" s="184">
        <v>11.25</v>
      </c>
      <c r="F338" s="157"/>
      <c r="G338" s="157"/>
      <c r="H338" s="157"/>
      <c r="I338" s="157"/>
      <c r="J338" s="157"/>
      <c r="K338" s="157"/>
      <c r="L338" s="157"/>
      <c r="M338" s="157"/>
      <c r="N338" s="156"/>
      <c r="O338" s="156"/>
      <c r="P338" s="156"/>
      <c r="Q338" s="156"/>
      <c r="R338" s="157"/>
      <c r="S338" s="157"/>
      <c r="T338" s="157"/>
      <c r="U338" s="157"/>
      <c r="V338" s="157"/>
      <c r="W338" s="157"/>
      <c r="X338" s="157"/>
      <c r="Y338" s="157"/>
      <c r="Z338" s="147"/>
      <c r="AA338" s="147"/>
      <c r="AB338" s="147"/>
      <c r="AC338" s="147"/>
      <c r="AD338" s="147"/>
      <c r="AE338" s="147"/>
      <c r="AF338" s="147"/>
      <c r="AG338" s="147" t="s">
        <v>239</v>
      </c>
      <c r="AH338" s="147">
        <v>0</v>
      </c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3" x14ac:dyDescent="0.2">
      <c r="A339" s="154"/>
      <c r="B339" s="155"/>
      <c r="C339" s="185" t="s">
        <v>579</v>
      </c>
      <c r="D339" s="183"/>
      <c r="E339" s="184">
        <v>1.4850000000000001</v>
      </c>
      <c r="F339" s="157"/>
      <c r="G339" s="157"/>
      <c r="H339" s="157"/>
      <c r="I339" s="157"/>
      <c r="J339" s="157"/>
      <c r="K339" s="157"/>
      <c r="L339" s="157"/>
      <c r="M339" s="157"/>
      <c r="N339" s="156"/>
      <c r="O339" s="156"/>
      <c r="P339" s="156"/>
      <c r="Q339" s="156"/>
      <c r="R339" s="157"/>
      <c r="S339" s="157"/>
      <c r="T339" s="157"/>
      <c r="U339" s="157"/>
      <c r="V339" s="157"/>
      <c r="W339" s="157"/>
      <c r="X339" s="157"/>
      <c r="Y339" s="157"/>
      <c r="Z339" s="147"/>
      <c r="AA339" s="147"/>
      <c r="AB339" s="147"/>
      <c r="AC339" s="147"/>
      <c r="AD339" s="147"/>
      <c r="AE339" s="147"/>
      <c r="AF339" s="147"/>
      <c r="AG339" s="147" t="s">
        <v>239</v>
      </c>
      <c r="AH339" s="147">
        <v>0</v>
      </c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3" x14ac:dyDescent="0.2">
      <c r="A340" s="154"/>
      <c r="B340" s="155"/>
      <c r="C340" s="185" t="s">
        <v>580</v>
      </c>
      <c r="D340" s="183"/>
      <c r="E340" s="184">
        <v>2.82</v>
      </c>
      <c r="F340" s="157"/>
      <c r="G340" s="157"/>
      <c r="H340" s="157"/>
      <c r="I340" s="157"/>
      <c r="J340" s="157"/>
      <c r="K340" s="157"/>
      <c r="L340" s="157"/>
      <c r="M340" s="157"/>
      <c r="N340" s="156"/>
      <c r="O340" s="156"/>
      <c r="P340" s="156"/>
      <c r="Q340" s="156"/>
      <c r="R340" s="157"/>
      <c r="S340" s="157"/>
      <c r="T340" s="157"/>
      <c r="U340" s="157"/>
      <c r="V340" s="157"/>
      <c r="W340" s="157"/>
      <c r="X340" s="157"/>
      <c r="Y340" s="157"/>
      <c r="Z340" s="147"/>
      <c r="AA340" s="147"/>
      <c r="AB340" s="147"/>
      <c r="AC340" s="147"/>
      <c r="AD340" s="147"/>
      <c r="AE340" s="147"/>
      <c r="AF340" s="147"/>
      <c r="AG340" s="147" t="s">
        <v>239</v>
      </c>
      <c r="AH340" s="147">
        <v>0</v>
      </c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ht="22.5" outlineLevel="3" x14ac:dyDescent="0.2">
      <c r="A341" s="154"/>
      <c r="B341" s="155"/>
      <c r="C341" s="185" t="s">
        <v>581</v>
      </c>
      <c r="D341" s="183"/>
      <c r="E341" s="184">
        <v>46.340800000000002</v>
      </c>
      <c r="F341" s="157"/>
      <c r="G341" s="157"/>
      <c r="H341" s="157"/>
      <c r="I341" s="157"/>
      <c r="J341" s="157"/>
      <c r="K341" s="157"/>
      <c r="L341" s="157"/>
      <c r="M341" s="157"/>
      <c r="N341" s="156"/>
      <c r="O341" s="156"/>
      <c r="P341" s="156"/>
      <c r="Q341" s="156"/>
      <c r="R341" s="157"/>
      <c r="S341" s="157"/>
      <c r="T341" s="157"/>
      <c r="U341" s="157"/>
      <c r="V341" s="157"/>
      <c r="W341" s="157"/>
      <c r="X341" s="157"/>
      <c r="Y341" s="157"/>
      <c r="Z341" s="147"/>
      <c r="AA341" s="147"/>
      <c r="AB341" s="147"/>
      <c r="AC341" s="147"/>
      <c r="AD341" s="147"/>
      <c r="AE341" s="147"/>
      <c r="AF341" s="147"/>
      <c r="AG341" s="147" t="s">
        <v>239</v>
      </c>
      <c r="AH341" s="147">
        <v>0</v>
      </c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3" x14ac:dyDescent="0.2">
      <c r="A342" s="154"/>
      <c r="B342" s="155"/>
      <c r="C342" s="185" t="s">
        <v>582</v>
      </c>
      <c r="D342" s="183"/>
      <c r="E342" s="184">
        <v>0.37624999999999997</v>
      </c>
      <c r="F342" s="157"/>
      <c r="G342" s="157"/>
      <c r="H342" s="157"/>
      <c r="I342" s="157"/>
      <c r="J342" s="157"/>
      <c r="K342" s="157"/>
      <c r="L342" s="157"/>
      <c r="M342" s="157"/>
      <c r="N342" s="156"/>
      <c r="O342" s="156"/>
      <c r="P342" s="156"/>
      <c r="Q342" s="156"/>
      <c r="R342" s="157"/>
      <c r="S342" s="157"/>
      <c r="T342" s="157"/>
      <c r="U342" s="157"/>
      <c r="V342" s="157"/>
      <c r="W342" s="157"/>
      <c r="X342" s="157"/>
      <c r="Y342" s="157"/>
      <c r="Z342" s="147"/>
      <c r="AA342" s="147"/>
      <c r="AB342" s="147"/>
      <c r="AC342" s="147"/>
      <c r="AD342" s="147"/>
      <c r="AE342" s="147"/>
      <c r="AF342" s="147"/>
      <c r="AG342" s="147" t="s">
        <v>239</v>
      </c>
      <c r="AH342" s="147">
        <v>0</v>
      </c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ht="22.5" outlineLevel="3" x14ac:dyDescent="0.2">
      <c r="A343" s="154"/>
      <c r="B343" s="155"/>
      <c r="C343" s="185" t="s">
        <v>583</v>
      </c>
      <c r="D343" s="183"/>
      <c r="E343" s="184">
        <v>18.484380000000002</v>
      </c>
      <c r="F343" s="157"/>
      <c r="G343" s="157"/>
      <c r="H343" s="157"/>
      <c r="I343" s="157"/>
      <c r="J343" s="157"/>
      <c r="K343" s="157"/>
      <c r="L343" s="157"/>
      <c r="M343" s="157"/>
      <c r="N343" s="156"/>
      <c r="O343" s="156"/>
      <c r="P343" s="156"/>
      <c r="Q343" s="156"/>
      <c r="R343" s="157"/>
      <c r="S343" s="157"/>
      <c r="T343" s="157"/>
      <c r="U343" s="157"/>
      <c r="V343" s="157"/>
      <c r="W343" s="157"/>
      <c r="X343" s="157"/>
      <c r="Y343" s="157"/>
      <c r="Z343" s="147"/>
      <c r="AA343" s="147"/>
      <c r="AB343" s="147"/>
      <c r="AC343" s="147"/>
      <c r="AD343" s="147"/>
      <c r="AE343" s="147"/>
      <c r="AF343" s="147"/>
      <c r="AG343" s="147" t="s">
        <v>239</v>
      </c>
      <c r="AH343" s="147">
        <v>0</v>
      </c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3" x14ac:dyDescent="0.2">
      <c r="A344" s="154"/>
      <c r="B344" s="155"/>
      <c r="C344" s="185" t="s">
        <v>584</v>
      </c>
      <c r="D344" s="183"/>
      <c r="E344" s="184">
        <v>1.5249999999999999</v>
      </c>
      <c r="F344" s="157"/>
      <c r="G344" s="157"/>
      <c r="H344" s="157"/>
      <c r="I344" s="157"/>
      <c r="J344" s="157"/>
      <c r="K344" s="157"/>
      <c r="L344" s="157"/>
      <c r="M344" s="157"/>
      <c r="N344" s="156"/>
      <c r="O344" s="156"/>
      <c r="P344" s="156"/>
      <c r="Q344" s="156"/>
      <c r="R344" s="157"/>
      <c r="S344" s="157"/>
      <c r="T344" s="157"/>
      <c r="U344" s="157"/>
      <c r="V344" s="157"/>
      <c r="W344" s="157"/>
      <c r="X344" s="157"/>
      <c r="Y344" s="157"/>
      <c r="Z344" s="147"/>
      <c r="AA344" s="147"/>
      <c r="AB344" s="147"/>
      <c r="AC344" s="147"/>
      <c r="AD344" s="147"/>
      <c r="AE344" s="147"/>
      <c r="AF344" s="147"/>
      <c r="AG344" s="147" t="s">
        <v>239</v>
      </c>
      <c r="AH344" s="147">
        <v>0</v>
      </c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3" x14ac:dyDescent="0.2">
      <c r="A345" s="154"/>
      <c r="B345" s="155"/>
      <c r="C345" s="185" t="s">
        <v>585</v>
      </c>
      <c r="D345" s="183"/>
      <c r="E345" s="184">
        <v>113.608</v>
      </c>
      <c r="F345" s="157"/>
      <c r="G345" s="157"/>
      <c r="H345" s="157"/>
      <c r="I345" s="157"/>
      <c r="J345" s="157"/>
      <c r="K345" s="157"/>
      <c r="L345" s="157"/>
      <c r="M345" s="157"/>
      <c r="N345" s="156"/>
      <c r="O345" s="156"/>
      <c r="P345" s="156"/>
      <c r="Q345" s="156"/>
      <c r="R345" s="157"/>
      <c r="S345" s="157"/>
      <c r="T345" s="157"/>
      <c r="U345" s="157"/>
      <c r="V345" s="157"/>
      <c r="W345" s="157"/>
      <c r="X345" s="157"/>
      <c r="Y345" s="157"/>
      <c r="Z345" s="147"/>
      <c r="AA345" s="147"/>
      <c r="AB345" s="147"/>
      <c r="AC345" s="147"/>
      <c r="AD345" s="147"/>
      <c r="AE345" s="147"/>
      <c r="AF345" s="147"/>
      <c r="AG345" s="147" t="s">
        <v>239</v>
      </c>
      <c r="AH345" s="147">
        <v>0</v>
      </c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3" x14ac:dyDescent="0.2">
      <c r="A346" s="154"/>
      <c r="B346" s="155"/>
      <c r="C346" s="185" t="s">
        <v>586</v>
      </c>
      <c r="D346" s="183"/>
      <c r="E346" s="184">
        <v>4.375</v>
      </c>
      <c r="F346" s="157"/>
      <c r="G346" s="157"/>
      <c r="H346" s="157"/>
      <c r="I346" s="157"/>
      <c r="J346" s="157"/>
      <c r="K346" s="157"/>
      <c r="L346" s="157"/>
      <c r="M346" s="157"/>
      <c r="N346" s="156"/>
      <c r="O346" s="156"/>
      <c r="P346" s="156"/>
      <c r="Q346" s="156"/>
      <c r="R346" s="157"/>
      <c r="S346" s="157"/>
      <c r="T346" s="157"/>
      <c r="U346" s="157"/>
      <c r="V346" s="157"/>
      <c r="W346" s="157"/>
      <c r="X346" s="157"/>
      <c r="Y346" s="157"/>
      <c r="Z346" s="147"/>
      <c r="AA346" s="147"/>
      <c r="AB346" s="147"/>
      <c r="AC346" s="147"/>
      <c r="AD346" s="147"/>
      <c r="AE346" s="147"/>
      <c r="AF346" s="147"/>
      <c r="AG346" s="147" t="s">
        <v>239</v>
      </c>
      <c r="AH346" s="147">
        <v>0</v>
      </c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3" x14ac:dyDescent="0.2">
      <c r="A347" s="154"/>
      <c r="B347" s="155"/>
      <c r="C347" s="185" t="s">
        <v>587</v>
      </c>
      <c r="D347" s="183"/>
      <c r="E347" s="184">
        <v>11.76</v>
      </c>
      <c r="F347" s="157"/>
      <c r="G347" s="157"/>
      <c r="H347" s="157"/>
      <c r="I347" s="157"/>
      <c r="J347" s="157"/>
      <c r="K347" s="157"/>
      <c r="L347" s="157"/>
      <c r="M347" s="157"/>
      <c r="N347" s="156"/>
      <c r="O347" s="156"/>
      <c r="P347" s="156"/>
      <c r="Q347" s="156"/>
      <c r="R347" s="157"/>
      <c r="S347" s="157"/>
      <c r="T347" s="157"/>
      <c r="U347" s="157"/>
      <c r="V347" s="157"/>
      <c r="W347" s="157"/>
      <c r="X347" s="157"/>
      <c r="Y347" s="157"/>
      <c r="Z347" s="147"/>
      <c r="AA347" s="147"/>
      <c r="AB347" s="147"/>
      <c r="AC347" s="147"/>
      <c r="AD347" s="147"/>
      <c r="AE347" s="147"/>
      <c r="AF347" s="147"/>
      <c r="AG347" s="147" t="s">
        <v>239</v>
      </c>
      <c r="AH347" s="147">
        <v>0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1" x14ac:dyDescent="0.2">
      <c r="A348" s="171">
        <v>71</v>
      </c>
      <c r="B348" s="172" t="s">
        <v>588</v>
      </c>
      <c r="C348" s="179" t="s">
        <v>589</v>
      </c>
      <c r="D348" s="173" t="s">
        <v>401</v>
      </c>
      <c r="E348" s="174">
        <v>1835.3927200000001</v>
      </c>
      <c r="F348" s="175"/>
      <c r="G348" s="176">
        <f>ROUND(E348*F348,2)</f>
        <v>0</v>
      </c>
      <c r="H348" s="158"/>
      <c r="I348" s="157">
        <f>ROUND(E348*H348,2)</f>
        <v>0</v>
      </c>
      <c r="J348" s="158"/>
      <c r="K348" s="157">
        <f>ROUND(E348*J348,2)</f>
        <v>0</v>
      </c>
      <c r="L348" s="157">
        <v>21</v>
      </c>
      <c r="M348" s="157">
        <f>G348*(1+L348/100)</f>
        <v>0</v>
      </c>
      <c r="N348" s="156">
        <v>0</v>
      </c>
      <c r="O348" s="156">
        <f>ROUND(E348*N348,2)</f>
        <v>0</v>
      </c>
      <c r="P348" s="156">
        <v>0</v>
      </c>
      <c r="Q348" s="156">
        <f>ROUND(E348*P348,2)</f>
        <v>0</v>
      </c>
      <c r="R348" s="157"/>
      <c r="S348" s="157" t="s">
        <v>183</v>
      </c>
      <c r="T348" s="157" t="s">
        <v>251</v>
      </c>
      <c r="U348" s="157">
        <v>0.01</v>
      </c>
      <c r="V348" s="157">
        <f>ROUND(E348*U348,2)</f>
        <v>18.350000000000001</v>
      </c>
      <c r="W348" s="157"/>
      <c r="X348" s="157" t="s">
        <v>234</v>
      </c>
      <c r="Y348" s="157" t="s">
        <v>171</v>
      </c>
      <c r="Z348" s="147"/>
      <c r="AA348" s="147"/>
      <c r="AB348" s="147"/>
      <c r="AC348" s="147"/>
      <c r="AD348" s="147"/>
      <c r="AE348" s="147"/>
      <c r="AF348" s="147"/>
      <c r="AG348" s="147" t="s">
        <v>235</v>
      </c>
      <c r="AH348" s="147"/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2" x14ac:dyDescent="0.2">
      <c r="A349" s="154"/>
      <c r="B349" s="155"/>
      <c r="C349" s="253" t="s">
        <v>590</v>
      </c>
      <c r="D349" s="254"/>
      <c r="E349" s="254"/>
      <c r="F349" s="254"/>
      <c r="G349" s="254"/>
      <c r="H349" s="157"/>
      <c r="I349" s="157"/>
      <c r="J349" s="157"/>
      <c r="K349" s="157"/>
      <c r="L349" s="157"/>
      <c r="M349" s="157"/>
      <c r="N349" s="156"/>
      <c r="O349" s="156"/>
      <c r="P349" s="156"/>
      <c r="Q349" s="156"/>
      <c r="R349" s="157"/>
      <c r="S349" s="157"/>
      <c r="T349" s="157"/>
      <c r="U349" s="157"/>
      <c r="V349" s="157"/>
      <c r="W349" s="157"/>
      <c r="X349" s="157"/>
      <c r="Y349" s="157"/>
      <c r="Z349" s="147"/>
      <c r="AA349" s="147"/>
      <c r="AB349" s="147"/>
      <c r="AC349" s="147"/>
      <c r="AD349" s="147"/>
      <c r="AE349" s="147"/>
      <c r="AF349" s="147"/>
      <c r="AG349" s="147" t="s">
        <v>174</v>
      </c>
      <c r="AH349" s="147"/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2" x14ac:dyDescent="0.2">
      <c r="A350" s="154"/>
      <c r="B350" s="155"/>
      <c r="C350" s="185" t="s">
        <v>571</v>
      </c>
      <c r="D350" s="183"/>
      <c r="E350" s="184">
        <v>784.53750000000002</v>
      </c>
      <c r="F350" s="157"/>
      <c r="G350" s="157"/>
      <c r="H350" s="157"/>
      <c r="I350" s="157"/>
      <c r="J350" s="157"/>
      <c r="K350" s="157"/>
      <c r="L350" s="157"/>
      <c r="M350" s="157"/>
      <c r="N350" s="156"/>
      <c r="O350" s="156"/>
      <c r="P350" s="156"/>
      <c r="Q350" s="156"/>
      <c r="R350" s="157"/>
      <c r="S350" s="157"/>
      <c r="T350" s="157"/>
      <c r="U350" s="157"/>
      <c r="V350" s="157"/>
      <c r="W350" s="157"/>
      <c r="X350" s="157"/>
      <c r="Y350" s="157"/>
      <c r="Z350" s="147"/>
      <c r="AA350" s="147"/>
      <c r="AB350" s="147"/>
      <c r="AC350" s="147"/>
      <c r="AD350" s="147"/>
      <c r="AE350" s="147"/>
      <c r="AF350" s="147"/>
      <c r="AG350" s="147" t="s">
        <v>239</v>
      </c>
      <c r="AH350" s="147">
        <v>0</v>
      </c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ht="22.5" outlineLevel="3" x14ac:dyDescent="0.2">
      <c r="A351" s="154"/>
      <c r="B351" s="155"/>
      <c r="C351" s="185" t="s">
        <v>572</v>
      </c>
      <c r="D351" s="183"/>
      <c r="E351" s="184">
        <v>118.02500000000001</v>
      </c>
      <c r="F351" s="157"/>
      <c r="G351" s="157"/>
      <c r="H351" s="157"/>
      <c r="I351" s="157"/>
      <c r="J351" s="157"/>
      <c r="K351" s="157"/>
      <c r="L351" s="157"/>
      <c r="M351" s="157"/>
      <c r="N351" s="156"/>
      <c r="O351" s="156"/>
      <c r="P351" s="156"/>
      <c r="Q351" s="156"/>
      <c r="R351" s="157"/>
      <c r="S351" s="157"/>
      <c r="T351" s="157"/>
      <c r="U351" s="157"/>
      <c r="V351" s="157"/>
      <c r="W351" s="157"/>
      <c r="X351" s="157"/>
      <c r="Y351" s="157"/>
      <c r="Z351" s="147"/>
      <c r="AA351" s="147"/>
      <c r="AB351" s="147"/>
      <c r="AC351" s="147"/>
      <c r="AD351" s="147"/>
      <c r="AE351" s="147"/>
      <c r="AF351" s="147"/>
      <c r="AG351" s="147" t="s">
        <v>239</v>
      </c>
      <c r="AH351" s="147">
        <v>0</v>
      </c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ht="22.5" outlineLevel="3" x14ac:dyDescent="0.2">
      <c r="A352" s="154"/>
      <c r="B352" s="155"/>
      <c r="C352" s="185" t="s">
        <v>573</v>
      </c>
      <c r="D352" s="183"/>
      <c r="E352" s="184">
        <v>85.430400000000006</v>
      </c>
      <c r="F352" s="157"/>
      <c r="G352" s="157"/>
      <c r="H352" s="157"/>
      <c r="I352" s="157"/>
      <c r="J352" s="157"/>
      <c r="K352" s="157"/>
      <c r="L352" s="157"/>
      <c r="M352" s="157"/>
      <c r="N352" s="156"/>
      <c r="O352" s="156"/>
      <c r="P352" s="156"/>
      <c r="Q352" s="156"/>
      <c r="R352" s="157"/>
      <c r="S352" s="157"/>
      <c r="T352" s="157"/>
      <c r="U352" s="157"/>
      <c r="V352" s="157"/>
      <c r="W352" s="157"/>
      <c r="X352" s="157"/>
      <c r="Y352" s="157"/>
      <c r="Z352" s="147"/>
      <c r="AA352" s="147"/>
      <c r="AB352" s="147"/>
      <c r="AC352" s="147"/>
      <c r="AD352" s="147"/>
      <c r="AE352" s="147"/>
      <c r="AF352" s="147"/>
      <c r="AG352" s="147" t="s">
        <v>239</v>
      </c>
      <c r="AH352" s="147">
        <v>0</v>
      </c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ht="22.5" outlineLevel="3" x14ac:dyDescent="0.2">
      <c r="A353" s="154"/>
      <c r="B353" s="155"/>
      <c r="C353" s="185" t="s">
        <v>574</v>
      </c>
      <c r="D353" s="183"/>
      <c r="E353" s="184">
        <v>460.262</v>
      </c>
      <c r="F353" s="157"/>
      <c r="G353" s="157"/>
      <c r="H353" s="157"/>
      <c r="I353" s="157"/>
      <c r="J353" s="157"/>
      <c r="K353" s="157"/>
      <c r="L353" s="157"/>
      <c r="M353" s="157"/>
      <c r="N353" s="156"/>
      <c r="O353" s="156"/>
      <c r="P353" s="156"/>
      <c r="Q353" s="156"/>
      <c r="R353" s="157"/>
      <c r="S353" s="157"/>
      <c r="T353" s="157"/>
      <c r="U353" s="157"/>
      <c r="V353" s="157"/>
      <c r="W353" s="157"/>
      <c r="X353" s="157"/>
      <c r="Y353" s="157"/>
      <c r="Z353" s="147"/>
      <c r="AA353" s="147"/>
      <c r="AB353" s="147"/>
      <c r="AC353" s="147"/>
      <c r="AD353" s="147"/>
      <c r="AE353" s="147"/>
      <c r="AF353" s="147"/>
      <c r="AG353" s="147" t="s">
        <v>239</v>
      </c>
      <c r="AH353" s="147">
        <v>0</v>
      </c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ht="22.5" outlineLevel="3" x14ac:dyDescent="0.2">
      <c r="A354" s="154"/>
      <c r="B354" s="155"/>
      <c r="C354" s="185" t="s">
        <v>575</v>
      </c>
      <c r="D354" s="183"/>
      <c r="E354" s="184">
        <v>163.83840000000001</v>
      </c>
      <c r="F354" s="157"/>
      <c r="G354" s="157"/>
      <c r="H354" s="157"/>
      <c r="I354" s="157"/>
      <c r="J354" s="157"/>
      <c r="K354" s="157"/>
      <c r="L354" s="157"/>
      <c r="M354" s="157"/>
      <c r="N354" s="156"/>
      <c r="O354" s="156"/>
      <c r="P354" s="156"/>
      <c r="Q354" s="156"/>
      <c r="R354" s="157"/>
      <c r="S354" s="157"/>
      <c r="T354" s="157"/>
      <c r="U354" s="157"/>
      <c r="V354" s="157"/>
      <c r="W354" s="157"/>
      <c r="X354" s="157"/>
      <c r="Y354" s="157"/>
      <c r="Z354" s="147"/>
      <c r="AA354" s="147"/>
      <c r="AB354" s="147"/>
      <c r="AC354" s="147"/>
      <c r="AD354" s="147"/>
      <c r="AE354" s="147"/>
      <c r="AF354" s="147"/>
      <c r="AG354" s="147" t="s">
        <v>239</v>
      </c>
      <c r="AH354" s="147">
        <v>0</v>
      </c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3" x14ac:dyDescent="0.2">
      <c r="A355" s="154"/>
      <c r="B355" s="155"/>
      <c r="C355" s="185" t="s">
        <v>576</v>
      </c>
      <c r="D355" s="183"/>
      <c r="E355" s="184">
        <v>9.3000000000000007</v>
      </c>
      <c r="F355" s="157"/>
      <c r="G355" s="157"/>
      <c r="H355" s="157"/>
      <c r="I355" s="157"/>
      <c r="J355" s="157"/>
      <c r="K355" s="157"/>
      <c r="L355" s="157"/>
      <c r="M355" s="157"/>
      <c r="N355" s="156"/>
      <c r="O355" s="156"/>
      <c r="P355" s="156"/>
      <c r="Q355" s="156"/>
      <c r="R355" s="157"/>
      <c r="S355" s="157"/>
      <c r="T355" s="157"/>
      <c r="U355" s="157"/>
      <c r="V355" s="157"/>
      <c r="W355" s="157"/>
      <c r="X355" s="157"/>
      <c r="Y355" s="157"/>
      <c r="Z355" s="147"/>
      <c r="AA355" s="147"/>
      <c r="AB355" s="147"/>
      <c r="AC355" s="147"/>
      <c r="AD355" s="147"/>
      <c r="AE355" s="147"/>
      <c r="AF355" s="147"/>
      <c r="AG355" s="147" t="s">
        <v>239</v>
      </c>
      <c r="AH355" s="147">
        <v>0</v>
      </c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3" x14ac:dyDescent="0.2">
      <c r="A356" s="154"/>
      <c r="B356" s="155"/>
      <c r="C356" s="185" t="s">
        <v>577</v>
      </c>
      <c r="D356" s="183"/>
      <c r="E356" s="184">
        <v>1.9750000000000001</v>
      </c>
      <c r="F356" s="157"/>
      <c r="G356" s="157"/>
      <c r="H356" s="157"/>
      <c r="I356" s="157"/>
      <c r="J356" s="157"/>
      <c r="K356" s="157"/>
      <c r="L356" s="157"/>
      <c r="M356" s="157"/>
      <c r="N356" s="156"/>
      <c r="O356" s="156"/>
      <c r="P356" s="156"/>
      <c r="Q356" s="156"/>
      <c r="R356" s="157"/>
      <c r="S356" s="157"/>
      <c r="T356" s="157"/>
      <c r="U356" s="157"/>
      <c r="V356" s="157"/>
      <c r="W356" s="157"/>
      <c r="X356" s="157"/>
      <c r="Y356" s="157"/>
      <c r="Z356" s="147"/>
      <c r="AA356" s="147"/>
      <c r="AB356" s="147"/>
      <c r="AC356" s="147"/>
      <c r="AD356" s="147"/>
      <c r="AE356" s="147"/>
      <c r="AF356" s="147"/>
      <c r="AG356" s="147" t="s">
        <v>239</v>
      </c>
      <c r="AH356" s="147">
        <v>0</v>
      </c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3" x14ac:dyDescent="0.2">
      <c r="A357" s="154"/>
      <c r="B357" s="155"/>
      <c r="C357" s="185" t="s">
        <v>578</v>
      </c>
      <c r="D357" s="183"/>
      <c r="E357" s="184">
        <v>11.25</v>
      </c>
      <c r="F357" s="157"/>
      <c r="G357" s="157"/>
      <c r="H357" s="157"/>
      <c r="I357" s="157"/>
      <c r="J357" s="157"/>
      <c r="K357" s="157"/>
      <c r="L357" s="157"/>
      <c r="M357" s="157"/>
      <c r="N357" s="156"/>
      <c r="O357" s="156"/>
      <c r="P357" s="156"/>
      <c r="Q357" s="156"/>
      <c r="R357" s="157"/>
      <c r="S357" s="157"/>
      <c r="T357" s="157"/>
      <c r="U357" s="157"/>
      <c r="V357" s="157"/>
      <c r="W357" s="157"/>
      <c r="X357" s="157"/>
      <c r="Y357" s="157"/>
      <c r="Z357" s="147"/>
      <c r="AA357" s="147"/>
      <c r="AB357" s="147"/>
      <c r="AC357" s="147"/>
      <c r="AD357" s="147"/>
      <c r="AE357" s="147"/>
      <c r="AF357" s="147"/>
      <c r="AG357" s="147" t="s">
        <v>239</v>
      </c>
      <c r="AH357" s="147">
        <v>0</v>
      </c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3" x14ac:dyDescent="0.2">
      <c r="A358" s="154"/>
      <c r="B358" s="155"/>
      <c r="C358" s="185" t="s">
        <v>579</v>
      </c>
      <c r="D358" s="183"/>
      <c r="E358" s="184">
        <v>1.4850000000000001</v>
      </c>
      <c r="F358" s="157"/>
      <c r="G358" s="157"/>
      <c r="H358" s="157"/>
      <c r="I358" s="157"/>
      <c r="J358" s="157"/>
      <c r="K358" s="157"/>
      <c r="L358" s="157"/>
      <c r="M358" s="157"/>
      <c r="N358" s="156"/>
      <c r="O358" s="156"/>
      <c r="P358" s="156"/>
      <c r="Q358" s="156"/>
      <c r="R358" s="157"/>
      <c r="S358" s="157"/>
      <c r="T358" s="157"/>
      <c r="U358" s="157"/>
      <c r="V358" s="157"/>
      <c r="W358" s="157"/>
      <c r="X358" s="157"/>
      <c r="Y358" s="157"/>
      <c r="Z358" s="147"/>
      <c r="AA358" s="147"/>
      <c r="AB358" s="147"/>
      <c r="AC358" s="147"/>
      <c r="AD358" s="147"/>
      <c r="AE358" s="147"/>
      <c r="AF358" s="147"/>
      <c r="AG358" s="147" t="s">
        <v>239</v>
      </c>
      <c r="AH358" s="147">
        <v>0</v>
      </c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3" x14ac:dyDescent="0.2">
      <c r="A359" s="154"/>
      <c r="B359" s="155"/>
      <c r="C359" s="185" t="s">
        <v>580</v>
      </c>
      <c r="D359" s="183"/>
      <c r="E359" s="184">
        <v>2.82</v>
      </c>
      <c r="F359" s="157"/>
      <c r="G359" s="157"/>
      <c r="H359" s="157"/>
      <c r="I359" s="157"/>
      <c r="J359" s="157"/>
      <c r="K359" s="157"/>
      <c r="L359" s="157"/>
      <c r="M359" s="157"/>
      <c r="N359" s="156"/>
      <c r="O359" s="156"/>
      <c r="P359" s="156"/>
      <c r="Q359" s="156"/>
      <c r="R359" s="157"/>
      <c r="S359" s="157"/>
      <c r="T359" s="157"/>
      <c r="U359" s="157"/>
      <c r="V359" s="157"/>
      <c r="W359" s="157"/>
      <c r="X359" s="157"/>
      <c r="Y359" s="157"/>
      <c r="Z359" s="147"/>
      <c r="AA359" s="147"/>
      <c r="AB359" s="147"/>
      <c r="AC359" s="147"/>
      <c r="AD359" s="147"/>
      <c r="AE359" s="147"/>
      <c r="AF359" s="147"/>
      <c r="AG359" s="147" t="s">
        <v>239</v>
      </c>
      <c r="AH359" s="147">
        <v>0</v>
      </c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ht="22.5" outlineLevel="3" x14ac:dyDescent="0.2">
      <c r="A360" s="154"/>
      <c r="B360" s="155"/>
      <c r="C360" s="185" t="s">
        <v>581</v>
      </c>
      <c r="D360" s="183"/>
      <c r="E360" s="184">
        <v>46.340800000000002</v>
      </c>
      <c r="F360" s="157"/>
      <c r="G360" s="157"/>
      <c r="H360" s="157"/>
      <c r="I360" s="157"/>
      <c r="J360" s="157"/>
      <c r="K360" s="157"/>
      <c r="L360" s="157"/>
      <c r="M360" s="157"/>
      <c r="N360" s="156"/>
      <c r="O360" s="156"/>
      <c r="P360" s="156"/>
      <c r="Q360" s="156"/>
      <c r="R360" s="157"/>
      <c r="S360" s="157"/>
      <c r="T360" s="157"/>
      <c r="U360" s="157"/>
      <c r="V360" s="157"/>
      <c r="W360" s="157"/>
      <c r="X360" s="157"/>
      <c r="Y360" s="157"/>
      <c r="Z360" s="147"/>
      <c r="AA360" s="147"/>
      <c r="AB360" s="147"/>
      <c r="AC360" s="147"/>
      <c r="AD360" s="147"/>
      <c r="AE360" s="147"/>
      <c r="AF360" s="147"/>
      <c r="AG360" s="147" t="s">
        <v>239</v>
      </c>
      <c r="AH360" s="147">
        <v>0</v>
      </c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3" x14ac:dyDescent="0.2">
      <c r="A361" s="154"/>
      <c r="B361" s="155"/>
      <c r="C361" s="185" t="s">
        <v>582</v>
      </c>
      <c r="D361" s="183"/>
      <c r="E361" s="184">
        <v>0.37624999999999997</v>
      </c>
      <c r="F361" s="157"/>
      <c r="G361" s="157"/>
      <c r="H361" s="157"/>
      <c r="I361" s="157"/>
      <c r="J361" s="157"/>
      <c r="K361" s="157"/>
      <c r="L361" s="157"/>
      <c r="M361" s="157"/>
      <c r="N361" s="156"/>
      <c r="O361" s="156"/>
      <c r="P361" s="156"/>
      <c r="Q361" s="156"/>
      <c r="R361" s="157"/>
      <c r="S361" s="157"/>
      <c r="T361" s="157"/>
      <c r="U361" s="157"/>
      <c r="V361" s="157"/>
      <c r="W361" s="157"/>
      <c r="X361" s="157"/>
      <c r="Y361" s="157"/>
      <c r="Z361" s="147"/>
      <c r="AA361" s="147"/>
      <c r="AB361" s="147"/>
      <c r="AC361" s="147"/>
      <c r="AD361" s="147"/>
      <c r="AE361" s="147"/>
      <c r="AF361" s="147"/>
      <c r="AG361" s="147" t="s">
        <v>239</v>
      </c>
      <c r="AH361" s="147">
        <v>0</v>
      </c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ht="22.5" outlineLevel="3" x14ac:dyDescent="0.2">
      <c r="A362" s="154"/>
      <c r="B362" s="155"/>
      <c r="C362" s="185" t="s">
        <v>583</v>
      </c>
      <c r="D362" s="183"/>
      <c r="E362" s="184">
        <v>18.484380000000002</v>
      </c>
      <c r="F362" s="157"/>
      <c r="G362" s="157"/>
      <c r="H362" s="157"/>
      <c r="I362" s="157"/>
      <c r="J362" s="157"/>
      <c r="K362" s="157"/>
      <c r="L362" s="157"/>
      <c r="M362" s="157"/>
      <c r="N362" s="156"/>
      <c r="O362" s="156"/>
      <c r="P362" s="156"/>
      <c r="Q362" s="156"/>
      <c r="R362" s="157"/>
      <c r="S362" s="157"/>
      <c r="T362" s="157"/>
      <c r="U362" s="157"/>
      <c r="V362" s="157"/>
      <c r="W362" s="157"/>
      <c r="X362" s="157"/>
      <c r="Y362" s="157"/>
      <c r="Z362" s="147"/>
      <c r="AA362" s="147"/>
      <c r="AB362" s="147"/>
      <c r="AC362" s="147"/>
      <c r="AD362" s="147"/>
      <c r="AE362" s="147"/>
      <c r="AF362" s="147"/>
      <c r="AG362" s="147" t="s">
        <v>239</v>
      </c>
      <c r="AH362" s="147">
        <v>0</v>
      </c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3" x14ac:dyDescent="0.2">
      <c r="A363" s="154"/>
      <c r="B363" s="155"/>
      <c r="C363" s="185" t="s">
        <v>584</v>
      </c>
      <c r="D363" s="183"/>
      <c r="E363" s="184">
        <v>1.5249999999999999</v>
      </c>
      <c r="F363" s="157"/>
      <c r="G363" s="157"/>
      <c r="H363" s="157"/>
      <c r="I363" s="157"/>
      <c r="J363" s="157"/>
      <c r="K363" s="157"/>
      <c r="L363" s="157"/>
      <c r="M363" s="157"/>
      <c r="N363" s="156"/>
      <c r="O363" s="156"/>
      <c r="P363" s="156"/>
      <c r="Q363" s="156"/>
      <c r="R363" s="157"/>
      <c r="S363" s="157"/>
      <c r="T363" s="157"/>
      <c r="U363" s="157"/>
      <c r="V363" s="157"/>
      <c r="W363" s="157"/>
      <c r="X363" s="157"/>
      <c r="Y363" s="157"/>
      <c r="Z363" s="147"/>
      <c r="AA363" s="147"/>
      <c r="AB363" s="147"/>
      <c r="AC363" s="147"/>
      <c r="AD363" s="147"/>
      <c r="AE363" s="147"/>
      <c r="AF363" s="147"/>
      <c r="AG363" s="147" t="s">
        <v>239</v>
      </c>
      <c r="AH363" s="147">
        <v>0</v>
      </c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3" x14ac:dyDescent="0.2">
      <c r="A364" s="154"/>
      <c r="B364" s="155"/>
      <c r="C364" s="185" t="s">
        <v>585</v>
      </c>
      <c r="D364" s="183"/>
      <c r="E364" s="184">
        <v>113.608</v>
      </c>
      <c r="F364" s="157"/>
      <c r="G364" s="157"/>
      <c r="H364" s="157"/>
      <c r="I364" s="157"/>
      <c r="J364" s="157"/>
      <c r="K364" s="157"/>
      <c r="L364" s="157"/>
      <c r="M364" s="157"/>
      <c r="N364" s="156"/>
      <c r="O364" s="156"/>
      <c r="P364" s="156"/>
      <c r="Q364" s="156"/>
      <c r="R364" s="157"/>
      <c r="S364" s="157"/>
      <c r="T364" s="157"/>
      <c r="U364" s="157"/>
      <c r="V364" s="157"/>
      <c r="W364" s="157"/>
      <c r="X364" s="157"/>
      <c r="Y364" s="157"/>
      <c r="Z364" s="147"/>
      <c r="AA364" s="147"/>
      <c r="AB364" s="147"/>
      <c r="AC364" s="147"/>
      <c r="AD364" s="147"/>
      <c r="AE364" s="147"/>
      <c r="AF364" s="147"/>
      <c r="AG364" s="147" t="s">
        <v>239</v>
      </c>
      <c r="AH364" s="147">
        <v>0</v>
      </c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3" x14ac:dyDescent="0.2">
      <c r="A365" s="154"/>
      <c r="B365" s="155"/>
      <c r="C365" s="185" t="s">
        <v>586</v>
      </c>
      <c r="D365" s="183"/>
      <c r="E365" s="184">
        <v>4.375</v>
      </c>
      <c r="F365" s="157"/>
      <c r="G365" s="157"/>
      <c r="H365" s="157"/>
      <c r="I365" s="157"/>
      <c r="J365" s="157"/>
      <c r="K365" s="157"/>
      <c r="L365" s="157"/>
      <c r="M365" s="157"/>
      <c r="N365" s="156"/>
      <c r="O365" s="156"/>
      <c r="P365" s="156"/>
      <c r="Q365" s="156"/>
      <c r="R365" s="157"/>
      <c r="S365" s="157"/>
      <c r="T365" s="157"/>
      <c r="U365" s="157"/>
      <c r="V365" s="157"/>
      <c r="W365" s="157"/>
      <c r="X365" s="157"/>
      <c r="Y365" s="157"/>
      <c r="Z365" s="147"/>
      <c r="AA365" s="147"/>
      <c r="AB365" s="147"/>
      <c r="AC365" s="147"/>
      <c r="AD365" s="147"/>
      <c r="AE365" s="147"/>
      <c r="AF365" s="147"/>
      <c r="AG365" s="147" t="s">
        <v>239</v>
      </c>
      <c r="AH365" s="147">
        <v>0</v>
      </c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3" x14ac:dyDescent="0.2">
      <c r="A366" s="154"/>
      <c r="B366" s="155"/>
      <c r="C366" s="185" t="s">
        <v>587</v>
      </c>
      <c r="D366" s="183"/>
      <c r="E366" s="184">
        <v>11.76</v>
      </c>
      <c r="F366" s="157"/>
      <c r="G366" s="157"/>
      <c r="H366" s="157"/>
      <c r="I366" s="157"/>
      <c r="J366" s="157"/>
      <c r="K366" s="157"/>
      <c r="L366" s="157"/>
      <c r="M366" s="157"/>
      <c r="N366" s="156"/>
      <c r="O366" s="156"/>
      <c r="P366" s="156"/>
      <c r="Q366" s="156"/>
      <c r="R366" s="157"/>
      <c r="S366" s="157"/>
      <c r="T366" s="157"/>
      <c r="U366" s="157"/>
      <c r="V366" s="157"/>
      <c r="W366" s="157"/>
      <c r="X366" s="157"/>
      <c r="Y366" s="157"/>
      <c r="Z366" s="147"/>
      <c r="AA366" s="147"/>
      <c r="AB366" s="147"/>
      <c r="AC366" s="147"/>
      <c r="AD366" s="147"/>
      <c r="AE366" s="147"/>
      <c r="AF366" s="147"/>
      <c r="AG366" s="147" t="s">
        <v>239</v>
      </c>
      <c r="AH366" s="147">
        <v>0</v>
      </c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x14ac:dyDescent="0.2">
      <c r="A367" s="164" t="s">
        <v>163</v>
      </c>
      <c r="B367" s="165" t="s">
        <v>122</v>
      </c>
      <c r="C367" s="178" t="s">
        <v>123</v>
      </c>
      <c r="D367" s="166"/>
      <c r="E367" s="167"/>
      <c r="F367" s="168"/>
      <c r="G367" s="169">
        <f>SUMIF(AG368:AG368,"&lt;&gt;NOR",G368:G368)</f>
        <v>0</v>
      </c>
      <c r="H367" s="163"/>
      <c r="I367" s="163">
        <f>SUM(I368:I368)</f>
        <v>0</v>
      </c>
      <c r="J367" s="163"/>
      <c r="K367" s="163">
        <f>SUM(K368:K368)</f>
        <v>0</v>
      </c>
      <c r="L367" s="163"/>
      <c r="M367" s="163">
        <f>SUM(M368:M368)</f>
        <v>0</v>
      </c>
      <c r="N367" s="162"/>
      <c r="O367" s="162">
        <f>SUM(O368:O368)</f>
        <v>0</v>
      </c>
      <c r="P367" s="162"/>
      <c r="Q367" s="162">
        <f>SUM(Q368:Q368)</f>
        <v>0</v>
      </c>
      <c r="R367" s="163"/>
      <c r="S367" s="163"/>
      <c r="T367" s="163"/>
      <c r="U367" s="163"/>
      <c r="V367" s="163">
        <f>SUM(V368:V368)</f>
        <v>7.35</v>
      </c>
      <c r="W367" s="163"/>
      <c r="X367" s="163"/>
      <c r="Y367" s="163"/>
      <c r="AG367" t="s">
        <v>164</v>
      </c>
    </row>
    <row r="368" spans="1:60" outlineLevel="1" x14ac:dyDescent="0.2">
      <c r="A368" s="171">
        <v>72</v>
      </c>
      <c r="B368" s="172" t="s">
        <v>591</v>
      </c>
      <c r="C368" s="179" t="s">
        <v>592</v>
      </c>
      <c r="D368" s="173" t="s">
        <v>401</v>
      </c>
      <c r="E368" s="174">
        <v>459.29083000000003</v>
      </c>
      <c r="F368" s="175"/>
      <c r="G368" s="176">
        <f>ROUND(E368*F368,2)</f>
        <v>0</v>
      </c>
      <c r="H368" s="158"/>
      <c r="I368" s="157">
        <f>ROUND(E368*H368,2)</f>
        <v>0</v>
      </c>
      <c r="J368" s="158"/>
      <c r="K368" s="157">
        <f>ROUND(E368*J368,2)</f>
        <v>0</v>
      </c>
      <c r="L368" s="157">
        <v>21</v>
      </c>
      <c r="M368" s="157">
        <f>G368*(1+L368/100)</f>
        <v>0</v>
      </c>
      <c r="N368" s="156">
        <v>0</v>
      </c>
      <c r="O368" s="156">
        <f>ROUND(E368*N368,2)</f>
        <v>0</v>
      </c>
      <c r="P368" s="156">
        <v>0</v>
      </c>
      <c r="Q368" s="156">
        <f>ROUND(E368*P368,2)</f>
        <v>0</v>
      </c>
      <c r="R368" s="157"/>
      <c r="S368" s="157" t="s">
        <v>183</v>
      </c>
      <c r="T368" s="157" t="s">
        <v>251</v>
      </c>
      <c r="U368" s="157">
        <v>1.6E-2</v>
      </c>
      <c r="V368" s="157">
        <f>ROUND(E368*U368,2)</f>
        <v>7.35</v>
      </c>
      <c r="W368" s="157"/>
      <c r="X368" s="157" t="s">
        <v>593</v>
      </c>
      <c r="Y368" s="157" t="s">
        <v>171</v>
      </c>
      <c r="Z368" s="147"/>
      <c r="AA368" s="147"/>
      <c r="AB368" s="147"/>
      <c r="AC368" s="147"/>
      <c r="AD368" s="147"/>
      <c r="AE368" s="147"/>
      <c r="AF368" s="147"/>
      <c r="AG368" s="147" t="s">
        <v>594</v>
      </c>
      <c r="AH368" s="147"/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33" x14ac:dyDescent="0.2">
      <c r="A369" s="3"/>
      <c r="B369" s="4"/>
      <c r="C369" s="180"/>
      <c r="D369" s="6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AE369">
        <v>15</v>
      </c>
      <c r="AF369">
        <v>21</v>
      </c>
      <c r="AG369" t="s">
        <v>149</v>
      </c>
    </row>
    <row r="370" spans="1:33" x14ac:dyDescent="0.2">
      <c r="A370" s="150"/>
      <c r="B370" s="151" t="s">
        <v>31</v>
      </c>
      <c r="C370" s="181"/>
      <c r="D370" s="152"/>
      <c r="E370" s="153"/>
      <c r="F370" s="153"/>
      <c r="G370" s="170">
        <f>G8+G211+G282+G308+G367</f>
        <v>0</v>
      </c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AE370">
        <f>SUMIF(L7:L368,AE369,G7:G368)</f>
        <v>0</v>
      </c>
      <c r="AF370">
        <f>SUMIF(L7:L368,AF369,G7:G368)</f>
        <v>0</v>
      </c>
      <c r="AG370" t="s">
        <v>185</v>
      </c>
    </row>
    <row r="371" spans="1:33" x14ac:dyDescent="0.2">
      <c r="A371" s="3"/>
      <c r="B371" s="4"/>
      <c r="C371" s="180"/>
      <c r="D371" s="6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33" x14ac:dyDescent="0.2">
      <c r="A372" s="3"/>
      <c r="B372" s="4"/>
      <c r="C372" s="180"/>
      <c r="D372" s="6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33" x14ac:dyDescent="0.2">
      <c r="A373" s="262" t="s">
        <v>186</v>
      </c>
      <c r="B373" s="262"/>
      <c r="C373" s="263"/>
      <c r="D373" s="6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33" x14ac:dyDescent="0.2">
      <c r="A374" s="264"/>
      <c r="B374" s="265"/>
      <c r="C374" s="266"/>
      <c r="D374" s="265"/>
      <c r="E374" s="265"/>
      <c r="F374" s="265"/>
      <c r="G374" s="267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AG374" t="s">
        <v>187</v>
      </c>
    </row>
    <row r="375" spans="1:33" x14ac:dyDescent="0.2">
      <c r="A375" s="268"/>
      <c r="B375" s="269"/>
      <c r="C375" s="270"/>
      <c r="D375" s="269"/>
      <c r="E375" s="269"/>
      <c r="F375" s="269"/>
      <c r="G375" s="271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33" x14ac:dyDescent="0.2">
      <c r="A376" s="268"/>
      <c r="B376" s="269"/>
      <c r="C376" s="270"/>
      <c r="D376" s="269"/>
      <c r="E376" s="269"/>
      <c r="F376" s="269"/>
      <c r="G376" s="271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33" x14ac:dyDescent="0.2">
      <c r="A377" s="268"/>
      <c r="B377" s="269"/>
      <c r="C377" s="270"/>
      <c r="D377" s="269"/>
      <c r="E377" s="269"/>
      <c r="F377" s="269"/>
      <c r="G377" s="271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33" x14ac:dyDescent="0.2">
      <c r="A378" s="272"/>
      <c r="B378" s="273"/>
      <c r="C378" s="274"/>
      <c r="D378" s="273"/>
      <c r="E378" s="273"/>
      <c r="F378" s="273"/>
      <c r="G378" s="275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33" x14ac:dyDescent="0.2">
      <c r="A379" s="3"/>
      <c r="B379" s="4"/>
      <c r="C379" s="180"/>
      <c r="D379" s="6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33" x14ac:dyDescent="0.2">
      <c r="C380" s="182"/>
      <c r="D380" s="10"/>
      <c r="AG380" t="s">
        <v>189</v>
      </c>
    </row>
    <row r="381" spans="1:33" x14ac:dyDescent="0.2">
      <c r="D381" s="10"/>
    </row>
    <row r="382" spans="1:33" x14ac:dyDescent="0.2">
      <c r="D382" s="10"/>
    </row>
    <row r="383" spans="1:33" x14ac:dyDescent="0.2">
      <c r="D383" s="10"/>
    </row>
    <row r="384" spans="1:33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XJnBK4Q4SzR8Jc6RMUdi2XuD8vJf/ttf7M1iMrue7uClEMD7OXtVXDI8KvKUUBEOexqcwBrVqwTs4XrSv9ja1Q==" saltValue="vnxKPSRM2OiaGxUXouiUlA==" spinCount="100000" sheet="1" formatRows="0"/>
  <mergeCells count="94">
    <mergeCell ref="A374:G378"/>
    <mergeCell ref="C10:G10"/>
    <mergeCell ref="C14:G14"/>
    <mergeCell ref="C19:G19"/>
    <mergeCell ref="C26:G26"/>
    <mergeCell ref="A1:G1"/>
    <mergeCell ref="C2:G2"/>
    <mergeCell ref="C3:G3"/>
    <mergeCell ref="C4:G4"/>
    <mergeCell ref="A373:C373"/>
    <mergeCell ref="C76:G76"/>
    <mergeCell ref="C33:G33"/>
    <mergeCell ref="C34:G34"/>
    <mergeCell ref="C41:G41"/>
    <mergeCell ref="C45:G45"/>
    <mergeCell ref="C48:G48"/>
    <mergeCell ref="C49:G49"/>
    <mergeCell ref="C56:G56"/>
    <mergeCell ref="C61:G61"/>
    <mergeCell ref="C65:G65"/>
    <mergeCell ref="C66:G66"/>
    <mergeCell ref="C72:G72"/>
    <mergeCell ref="C115:G115"/>
    <mergeCell ref="C80:G80"/>
    <mergeCell ref="C83:G83"/>
    <mergeCell ref="C84:G84"/>
    <mergeCell ref="C87:G87"/>
    <mergeCell ref="C90:G90"/>
    <mergeCell ref="C93:G93"/>
    <mergeCell ref="C101:G101"/>
    <mergeCell ref="C102:G102"/>
    <mergeCell ref="C106:G106"/>
    <mergeCell ref="C109:G109"/>
    <mergeCell ref="C112:G112"/>
    <mergeCell ref="C158:G158"/>
    <mergeCell ref="C118:G118"/>
    <mergeCell ref="C119:G119"/>
    <mergeCell ref="C125:G125"/>
    <mergeCell ref="C126:G126"/>
    <mergeCell ref="C134:G134"/>
    <mergeCell ref="C138:G138"/>
    <mergeCell ref="C139:G139"/>
    <mergeCell ref="C147:G147"/>
    <mergeCell ref="C154:G154"/>
    <mergeCell ref="C155:G155"/>
    <mergeCell ref="C157:G157"/>
    <mergeCell ref="C181:G181"/>
    <mergeCell ref="C160:G160"/>
    <mergeCell ref="C161:G161"/>
    <mergeCell ref="C163:G163"/>
    <mergeCell ref="C165:G165"/>
    <mergeCell ref="C167:G167"/>
    <mergeCell ref="C169:G169"/>
    <mergeCell ref="C173:G173"/>
    <mergeCell ref="C177:G177"/>
    <mergeCell ref="C178:G178"/>
    <mergeCell ref="C179:G179"/>
    <mergeCell ref="C180:G180"/>
    <mergeCell ref="C206:G206"/>
    <mergeCell ref="C182:G182"/>
    <mergeCell ref="C183:G183"/>
    <mergeCell ref="C185:G185"/>
    <mergeCell ref="C186:G186"/>
    <mergeCell ref="C187:G187"/>
    <mergeCell ref="C188:G188"/>
    <mergeCell ref="C189:G189"/>
    <mergeCell ref="C190:G190"/>
    <mergeCell ref="C191:G191"/>
    <mergeCell ref="C194:G194"/>
    <mergeCell ref="C200:G200"/>
    <mergeCell ref="C296:G296"/>
    <mergeCell ref="C213:G213"/>
    <mergeCell ref="C214:G214"/>
    <mergeCell ref="C215:G215"/>
    <mergeCell ref="C221:G221"/>
    <mergeCell ref="C227:G227"/>
    <mergeCell ref="C234:G234"/>
    <mergeCell ref="C284:G284"/>
    <mergeCell ref="C286:G286"/>
    <mergeCell ref="C289:G289"/>
    <mergeCell ref="C293:G293"/>
    <mergeCell ref="C294:G294"/>
    <mergeCell ref="C349:G349"/>
    <mergeCell ref="C297:G297"/>
    <mergeCell ref="C299:G299"/>
    <mergeCell ref="C301:G301"/>
    <mergeCell ref="C304:G304"/>
    <mergeCell ref="C307:G307"/>
    <mergeCell ref="C310:G310"/>
    <mergeCell ref="C314:G314"/>
    <mergeCell ref="C318:G318"/>
    <mergeCell ref="C320:G320"/>
    <mergeCell ref="C322:G322"/>
    <mergeCell ref="C330:G330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9D223-6155-4702-A17F-3B4F560035E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5" t="s">
        <v>7</v>
      </c>
      <c r="B1" s="255"/>
      <c r="C1" s="255"/>
      <c r="D1" s="255"/>
      <c r="E1" s="255"/>
      <c r="F1" s="255"/>
      <c r="G1" s="255"/>
      <c r="AG1" t="s">
        <v>137</v>
      </c>
    </row>
    <row r="2" spans="1:60" ht="24.95" customHeight="1" x14ac:dyDescent="0.2">
      <c r="A2" s="50" t="s">
        <v>8</v>
      </c>
      <c r="B2" s="49" t="s">
        <v>43</v>
      </c>
      <c r="C2" s="256" t="s">
        <v>44</v>
      </c>
      <c r="D2" s="257"/>
      <c r="E2" s="257"/>
      <c r="F2" s="257"/>
      <c r="G2" s="258"/>
      <c r="AG2" t="s">
        <v>138</v>
      </c>
    </row>
    <row r="3" spans="1:60" ht="24.95" customHeight="1" x14ac:dyDescent="0.2">
      <c r="A3" s="50" t="s">
        <v>9</v>
      </c>
      <c r="B3" s="49" t="s">
        <v>52</v>
      </c>
      <c r="C3" s="256" t="s">
        <v>53</v>
      </c>
      <c r="D3" s="257"/>
      <c r="E3" s="257"/>
      <c r="F3" s="257"/>
      <c r="G3" s="258"/>
      <c r="AC3" s="121" t="s">
        <v>138</v>
      </c>
      <c r="AG3" t="s">
        <v>139</v>
      </c>
    </row>
    <row r="4" spans="1:60" ht="24.95" customHeight="1" x14ac:dyDescent="0.2">
      <c r="A4" s="140" t="s">
        <v>10</v>
      </c>
      <c r="B4" s="141" t="s">
        <v>50</v>
      </c>
      <c r="C4" s="259" t="s">
        <v>55</v>
      </c>
      <c r="D4" s="260"/>
      <c r="E4" s="260"/>
      <c r="F4" s="260"/>
      <c r="G4" s="261"/>
      <c r="AG4" t="s">
        <v>140</v>
      </c>
    </row>
    <row r="5" spans="1:60" x14ac:dyDescent="0.2">
      <c r="D5" s="10"/>
    </row>
    <row r="6" spans="1:60" ht="38.25" x14ac:dyDescent="0.2">
      <c r="A6" s="143" t="s">
        <v>141</v>
      </c>
      <c r="B6" s="145" t="s">
        <v>142</v>
      </c>
      <c r="C6" s="145" t="s">
        <v>143</v>
      </c>
      <c r="D6" s="144" t="s">
        <v>144</v>
      </c>
      <c r="E6" s="143" t="s">
        <v>145</v>
      </c>
      <c r="F6" s="142" t="s">
        <v>146</v>
      </c>
      <c r="G6" s="143" t="s">
        <v>31</v>
      </c>
      <c r="H6" s="146" t="s">
        <v>32</v>
      </c>
      <c r="I6" s="146" t="s">
        <v>147</v>
      </c>
      <c r="J6" s="146" t="s">
        <v>33</v>
      </c>
      <c r="K6" s="146" t="s">
        <v>148</v>
      </c>
      <c r="L6" s="146" t="s">
        <v>149</v>
      </c>
      <c r="M6" s="146" t="s">
        <v>150</v>
      </c>
      <c r="N6" s="146" t="s">
        <v>151</v>
      </c>
      <c r="O6" s="146" t="s">
        <v>152</v>
      </c>
      <c r="P6" s="146" t="s">
        <v>153</v>
      </c>
      <c r="Q6" s="146" t="s">
        <v>154</v>
      </c>
      <c r="R6" s="146" t="s">
        <v>155</v>
      </c>
      <c r="S6" s="146" t="s">
        <v>156</v>
      </c>
      <c r="T6" s="146" t="s">
        <v>157</v>
      </c>
      <c r="U6" s="146" t="s">
        <v>158</v>
      </c>
      <c r="V6" s="146" t="s">
        <v>159</v>
      </c>
      <c r="W6" s="146" t="s">
        <v>160</v>
      </c>
      <c r="X6" s="146" t="s">
        <v>161</v>
      </c>
      <c r="Y6" s="146" t="s">
        <v>162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163</v>
      </c>
      <c r="B8" s="165" t="s">
        <v>104</v>
      </c>
      <c r="C8" s="178" t="s">
        <v>105</v>
      </c>
      <c r="D8" s="166"/>
      <c r="E8" s="167"/>
      <c r="F8" s="168"/>
      <c r="G8" s="169">
        <f>SUMIF(AG9:AG26,"&lt;&gt;NOR",G9:G26)</f>
        <v>0</v>
      </c>
      <c r="H8" s="163"/>
      <c r="I8" s="163">
        <f>SUM(I9:I26)</f>
        <v>0</v>
      </c>
      <c r="J8" s="163"/>
      <c r="K8" s="163">
        <f>SUM(K9:K26)</f>
        <v>0</v>
      </c>
      <c r="L8" s="163"/>
      <c r="M8" s="163">
        <f>SUM(M9:M26)</f>
        <v>0</v>
      </c>
      <c r="N8" s="162"/>
      <c r="O8" s="162">
        <f>SUM(O9:O26)</f>
        <v>0</v>
      </c>
      <c r="P8" s="162"/>
      <c r="Q8" s="162">
        <f>SUM(Q9:Q26)</f>
        <v>135.41</v>
      </c>
      <c r="R8" s="163"/>
      <c r="S8" s="163"/>
      <c r="T8" s="163"/>
      <c r="U8" s="163"/>
      <c r="V8" s="163">
        <f>SUM(V9:V26)</f>
        <v>30.53</v>
      </c>
      <c r="W8" s="163"/>
      <c r="X8" s="163"/>
      <c r="Y8" s="163"/>
      <c r="AG8" t="s">
        <v>164</v>
      </c>
    </row>
    <row r="9" spans="1:60" outlineLevel="1" x14ac:dyDescent="0.2">
      <c r="A9" s="171">
        <v>1</v>
      </c>
      <c r="B9" s="172" t="s">
        <v>261</v>
      </c>
      <c r="C9" s="179" t="s">
        <v>262</v>
      </c>
      <c r="D9" s="173" t="s">
        <v>250</v>
      </c>
      <c r="E9" s="174">
        <v>139.9</v>
      </c>
      <c r="F9" s="175"/>
      <c r="G9" s="176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0.22</v>
      </c>
      <c r="Q9" s="156">
        <f>ROUND(E9*P9,2)</f>
        <v>30.78</v>
      </c>
      <c r="R9" s="157"/>
      <c r="S9" s="157" t="s">
        <v>183</v>
      </c>
      <c r="T9" s="157" t="s">
        <v>595</v>
      </c>
      <c r="U9" s="157">
        <v>7.0000000000000007E-2</v>
      </c>
      <c r="V9" s="157">
        <f>ROUND(E9*U9,2)</f>
        <v>9.7899999999999991</v>
      </c>
      <c r="W9" s="157"/>
      <c r="X9" s="157" t="s">
        <v>234</v>
      </c>
      <c r="Y9" s="157" t="s">
        <v>171</v>
      </c>
      <c r="Z9" s="147"/>
      <c r="AA9" s="147"/>
      <c r="AB9" s="147"/>
      <c r="AC9" s="147"/>
      <c r="AD9" s="147"/>
      <c r="AE9" s="147"/>
      <c r="AF9" s="147"/>
      <c r="AG9" s="147" t="s">
        <v>235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53" t="s">
        <v>263</v>
      </c>
      <c r="D10" s="254"/>
      <c r="E10" s="254"/>
      <c r="F10" s="254"/>
      <c r="G10" s="254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174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2" x14ac:dyDescent="0.2">
      <c r="A11" s="154"/>
      <c r="B11" s="155"/>
      <c r="C11" s="185" t="s">
        <v>596</v>
      </c>
      <c r="D11" s="183"/>
      <c r="E11" s="184">
        <v>102.3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239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185" t="s">
        <v>597</v>
      </c>
      <c r="D12" s="183"/>
      <c r="E12" s="184">
        <v>37.6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239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1">
        <v>2</v>
      </c>
      <c r="B13" s="172" t="s">
        <v>269</v>
      </c>
      <c r="C13" s="179" t="s">
        <v>270</v>
      </c>
      <c r="D13" s="173" t="s">
        <v>250</v>
      </c>
      <c r="E13" s="174">
        <v>8.6</v>
      </c>
      <c r="F13" s="175"/>
      <c r="G13" s="176">
        <f>ROUND(E13*F13,2)</f>
        <v>0</v>
      </c>
      <c r="H13" s="158"/>
      <c r="I13" s="157">
        <f>ROUND(E13*H13,2)</f>
        <v>0</v>
      </c>
      <c r="J13" s="158"/>
      <c r="K13" s="157">
        <f>ROUND(E13*J13,2)</f>
        <v>0</v>
      </c>
      <c r="L13" s="157">
        <v>21</v>
      </c>
      <c r="M13" s="157">
        <f>G13*(1+L13/100)</f>
        <v>0</v>
      </c>
      <c r="N13" s="156">
        <v>0</v>
      </c>
      <c r="O13" s="156">
        <f>ROUND(E13*N13,2)</f>
        <v>0</v>
      </c>
      <c r="P13" s="156">
        <v>0.22</v>
      </c>
      <c r="Q13" s="156">
        <f>ROUND(E13*P13,2)</f>
        <v>1.89</v>
      </c>
      <c r="R13" s="157"/>
      <c r="S13" s="157" t="s">
        <v>183</v>
      </c>
      <c r="T13" s="157" t="s">
        <v>595</v>
      </c>
      <c r="U13" s="157">
        <v>7.0000000000000007E-2</v>
      </c>
      <c r="V13" s="157">
        <f>ROUND(E13*U13,2)</f>
        <v>0.6</v>
      </c>
      <c r="W13" s="157"/>
      <c r="X13" s="157" t="s">
        <v>234</v>
      </c>
      <c r="Y13" s="157" t="s">
        <v>171</v>
      </c>
      <c r="Z13" s="147"/>
      <c r="AA13" s="147"/>
      <c r="AB13" s="147"/>
      <c r="AC13" s="147"/>
      <c r="AD13" s="147"/>
      <c r="AE13" s="147"/>
      <c r="AF13" s="147"/>
      <c r="AG13" s="147" t="s">
        <v>235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253" t="s">
        <v>271</v>
      </c>
      <c r="D14" s="254"/>
      <c r="E14" s="254"/>
      <c r="F14" s="254"/>
      <c r="G14" s="254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174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185" t="s">
        <v>598</v>
      </c>
      <c r="D15" s="183"/>
      <c r="E15" s="184">
        <v>8.6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239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1">
        <v>3</v>
      </c>
      <c r="B16" s="172" t="s">
        <v>281</v>
      </c>
      <c r="C16" s="179" t="s">
        <v>282</v>
      </c>
      <c r="D16" s="173" t="s">
        <v>250</v>
      </c>
      <c r="E16" s="174">
        <v>8.6</v>
      </c>
      <c r="F16" s="175"/>
      <c r="G16" s="176">
        <f>ROUND(E16*F16,2)</f>
        <v>0</v>
      </c>
      <c r="H16" s="158"/>
      <c r="I16" s="157">
        <f>ROUND(E16*H16,2)</f>
        <v>0</v>
      </c>
      <c r="J16" s="158"/>
      <c r="K16" s="157">
        <f>ROUND(E16*J16,2)</f>
        <v>0</v>
      </c>
      <c r="L16" s="157">
        <v>21</v>
      </c>
      <c r="M16" s="157">
        <f>G16*(1+L16/100)</f>
        <v>0</v>
      </c>
      <c r="N16" s="156">
        <v>0</v>
      </c>
      <c r="O16" s="156">
        <f>ROUND(E16*N16,2)</f>
        <v>0</v>
      </c>
      <c r="P16" s="156">
        <v>0.11</v>
      </c>
      <c r="Q16" s="156">
        <f>ROUND(E16*P16,2)</f>
        <v>0.95</v>
      </c>
      <c r="R16" s="157"/>
      <c r="S16" s="157" t="s">
        <v>183</v>
      </c>
      <c r="T16" s="157" t="s">
        <v>595</v>
      </c>
      <c r="U16" s="157">
        <v>0.2</v>
      </c>
      <c r="V16" s="157">
        <f>ROUND(E16*U16,2)</f>
        <v>1.72</v>
      </c>
      <c r="W16" s="157"/>
      <c r="X16" s="157" t="s">
        <v>234</v>
      </c>
      <c r="Y16" s="157" t="s">
        <v>171</v>
      </c>
      <c r="Z16" s="147"/>
      <c r="AA16" s="147"/>
      <c r="AB16" s="147"/>
      <c r="AC16" s="147"/>
      <c r="AD16" s="147"/>
      <c r="AE16" s="147"/>
      <c r="AF16" s="147"/>
      <c r="AG16" s="147" t="s">
        <v>235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253" t="s">
        <v>283</v>
      </c>
      <c r="D17" s="254"/>
      <c r="E17" s="254"/>
      <c r="F17" s="254"/>
      <c r="G17" s="254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174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185" t="s">
        <v>599</v>
      </c>
      <c r="D18" s="183"/>
      <c r="E18" s="184">
        <v>8.6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239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1">
        <v>4</v>
      </c>
      <c r="B19" s="172" t="s">
        <v>289</v>
      </c>
      <c r="C19" s="179" t="s">
        <v>290</v>
      </c>
      <c r="D19" s="173" t="s">
        <v>250</v>
      </c>
      <c r="E19" s="174">
        <v>148.5</v>
      </c>
      <c r="F19" s="175"/>
      <c r="G19" s="176">
        <f>ROUND(E19*F19,2)</f>
        <v>0</v>
      </c>
      <c r="H19" s="158"/>
      <c r="I19" s="157">
        <f>ROUND(E19*H19,2)</f>
        <v>0</v>
      </c>
      <c r="J19" s="158"/>
      <c r="K19" s="157">
        <f>ROUND(E19*J19,2)</f>
        <v>0</v>
      </c>
      <c r="L19" s="157">
        <v>21</v>
      </c>
      <c r="M19" s="157">
        <f>G19*(1+L19/100)</f>
        <v>0</v>
      </c>
      <c r="N19" s="156">
        <v>0</v>
      </c>
      <c r="O19" s="156">
        <f>ROUND(E19*N19,2)</f>
        <v>0</v>
      </c>
      <c r="P19" s="156">
        <v>0.66</v>
      </c>
      <c r="Q19" s="156">
        <f>ROUND(E19*P19,2)</f>
        <v>98.01</v>
      </c>
      <c r="R19" s="157"/>
      <c r="S19" s="157" t="s">
        <v>183</v>
      </c>
      <c r="T19" s="157" t="s">
        <v>595</v>
      </c>
      <c r="U19" s="157">
        <v>0.12</v>
      </c>
      <c r="V19" s="157">
        <f>ROUND(E19*U19,2)</f>
        <v>17.82</v>
      </c>
      <c r="W19" s="157"/>
      <c r="X19" s="157" t="s">
        <v>234</v>
      </c>
      <c r="Y19" s="157" t="s">
        <v>171</v>
      </c>
      <c r="Z19" s="147"/>
      <c r="AA19" s="147"/>
      <c r="AB19" s="147"/>
      <c r="AC19" s="147"/>
      <c r="AD19" s="147"/>
      <c r="AE19" s="147"/>
      <c r="AF19" s="147"/>
      <c r="AG19" s="147" t="s">
        <v>235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253" t="s">
        <v>291</v>
      </c>
      <c r="D20" s="254"/>
      <c r="E20" s="254"/>
      <c r="F20" s="254"/>
      <c r="G20" s="254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174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3" x14ac:dyDescent="0.2">
      <c r="A21" s="154"/>
      <c r="B21" s="155"/>
      <c r="C21" s="251" t="s">
        <v>280</v>
      </c>
      <c r="D21" s="252"/>
      <c r="E21" s="252"/>
      <c r="F21" s="252"/>
      <c r="G21" s="252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174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77" t="str">
        <f>C21</f>
        <v>- po posouzení stavu, možnost využití do konstrukce nové komunikace - uvažováno 60% pro zpětné použití</v>
      </c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185" t="s">
        <v>596</v>
      </c>
      <c r="D22" s="183"/>
      <c r="E22" s="184">
        <v>102.3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239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185" t="s">
        <v>600</v>
      </c>
      <c r="D23" s="183"/>
      <c r="E23" s="184">
        <v>46.2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239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1">
        <v>5</v>
      </c>
      <c r="B24" s="172" t="s">
        <v>297</v>
      </c>
      <c r="C24" s="179" t="s">
        <v>298</v>
      </c>
      <c r="D24" s="173" t="s">
        <v>250</v>
      </c>
      <c r="E24" s="174">
        <v>8.6</v>
      </c>
      <c r="F24" s="175"/>
      <c r="G24" s="176">
        <f>ROUND(E24*F24,2)</f>
        <v>0</v>
      </c>
      <c r="H24" s="158"/>
      <c r="I24" s="157">
        <f>ROUND(E24*H24,2)</f>
        <v>0</v>
      </c>
      <c r="J24" s="158"/>
      <c r="K24" s="157">
        <f>ROUND(E24*J24,2)</f>
        <v>0</v>
      </c>
      <c r="L24" s="157">
        <v>21</v>
      </c>
      <c r="M24" s="157">
        <f>G24*(1+L24/100)</f>
        <v>0</v>
      </c>
      <c r="N24" s="156">
        <v>0</v>
      </c>
      <c r="O24" s="156">
        <f>ROUND(E24*N24,2)</f>
        <v>0</v>
      </c>
      <c r="P24" s="156">
        <v>0.44</v>
      </c>
      <c r="Q24" s="156">
        <f>ROUND(E24*P24,2)</f>
        <v>3.78</v>
      </c>
      <c r="R24" s="157"/>
      <c r="S24" s="157" t="s">
        <v>183</v>
      </c>
      <c r="T24" s="157" t="s">
        <v>595</v>
      </c>
      <c r="U24" s="157">
        <v>7.0000000000000007E-2</v>
      </c>
      <c r="V24" s="157">
        <f>ROUND(E24*U24,2)</f>
        <v>0.6</v>
      </c>
      <c r="W24" s="157"/>
      <c r="X24" s="157" t="s">
        <v>234</v>
      </c>
      <c r="Y24" s="157" t="s">
        <v>171</v>
      </c>
      <c r="Z24" s="147"/>
      <c r="AA24" s="147"/>
      <c r="AB24" s="147"/>
      <c r="AC24" s="147"/>
      <c r="AD24" s="147"/>
      <c r="AE24" s="147"/>
      <c r="AF24" s="147"/>
      <c r="AG24" s="147" t="s">
        <v>235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253" t="s">
        <v>341</v>
      </c>
      <c r="D25" s="254"/>
      <c r="E25" s="254"/>
      <c r="F25" s="254"/>
      <c r="G25" s="254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174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185" t="s">
        <v>599</v>
      </c>
      <c r="D26" s="183"/>
      <c r="E26" s="184">
        <v>8.6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239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">
      <c r="A27" s="164" t="s">
        <v>163</v>
      </c>
      <c r="B27" s="165" t="s">
        <v>120</v>
      </c>
      <c r="C27" s="178" t="s">
        <v>121</v>
      </c>
      <c r="D27" s="166"/>
      <c r="E27" s="167"/>
      <c r="F27" s="168"/>
      <c r="G27" s="169">
        <f>SUMIF(AG28:AG32,"&lt;&gt;NOR",G28:G32)</f>
        <v>0</v>
      </c>
      <c r="H27" s="163"/>
      <c r="I27" s="163">
        <f>SUM(I28:I32)</f>
        <v>0</v>
      </c>
      <c r="J27" s="163"/>
      <c r="K27" s="163">
        <f>SUM(K28:K32)</f>
        <v>0</v>
      </c>
      <c r="L27" s="163"/>
      <c r="M27" s="163">
        <f>SUM(M28:M32)</f>
        <v>0</v>
      </c>
      <c r="N27" s="162"/>
      <c r="O27" s="162">
        <f>SUM(O28:O32)</f>
        <v>0</v>
      </c>
      <c r="P27" s="162"/>
      <c r="Q27" s="162">
        <f>SUM(Q28:Q32)</f>
        <v>0</v>
      </c>
      <c r="R27" s="163"/>
      <c r="S27" s="163"/>
      <c r="T27" s="163"/>
      <c r="U27" s="163"/>
      <c r="V27" s="163">
        <f>SUM(V28:V32)</f>
        <v>0</v>
      </c>
      <c r="W27" s="163"/>
      <c r="X27" s="163"/>
      <c r="Y27" s="163"/>
      <c r="AG27" t="s">
        <v>164</v>
      </c>
    </row>
    <row r="28" spans="1:60" ht="22.5" outlineLevel="1" x14ac:dyDescent="0.2">
      <c r="A28" s="171">
        <v>6</v>
      </c>
      <c r="B28" s="172" t="s">
        <v>601</v>
      </c>
      <c r="C28" s="179" t="s">
        <v>602</v>
      </c>
      <c r="D28" s="173" t="s">
        <v>233</v>
      </c>
      <c r="E28" s="174">
        <v>2</v>
      </c>
      <c r="F28" s="175"/>
      <c r="G28" s="176">
        <f>ROUND(E28*F28,2)</f>
        <v>0</v>
      </c>
      <c r="H28" s="158"/>
      <c r="I28" s="157">
        <f>ROUND(E28*H28,2)</f>
        <v>0</v>
      </c>
      <c r="J28" s="158"/>
      <c r="K28" s="157">
        <f>ROUND(E28*J28,2)</f>
        <v>0</v>
      </c>
      <c r="L28" s="157">
        <v>21</v>
      </c>
      <c r="M28" s="157">
        <f>G28*(1+L28/100)</f>
        <v>0</v>
      </c>
      <c r="N28" s="156">
        <v>0</v>
      </c>
      <c r="O28" s="156">
        <f>ROUND(E28*N28,2)</f>
        <v>0</v>
      </c>
      <c r="P28" s="156">
        <v>0</v>
      </c>
      <c r="Q28" s="156">
        <f>ROUND(E28*P28,2)</f>
        <v>0</v>
      </c>
      <c r="R28" s="157"/>
      <c r="S28" s="157" t="s">
        <v>183</v>
      </c>
      <c r="T28" s="157" t="s">
        <v>169</v>
      </c>
      <c r="U28" s="157">
        <v>0</v>
      </c>
      <c r="V28" s="157">
        <f>ROUND(E28*U28,2)</f>
        <v>0</v>
      </c>
      <c r="W28" s="157"/>
      <c r="X28" s="157" t="s">
        <v>201</v>
      </c>
      <c r="Y28" s="157" t="s">
        <v>171</v>
      </c>
      <c r="Z28" s="147"/>
      <c r="AA28" s="147"/>
      <c r="AB28" s="147"/>
      <c r="AC28" s="147"/>
      <c r="AD28" s="147"/>
      <c r="AE28" s="147"/>
      <c r="AF28" s="147"/>
      <c r="AG28" s="147" t="s">
        <v>202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4"/>
      <c r="B29" s="155"/>
      <c r="C29" s="253" t="s">
        <v>603</v>
      </c>
      <c r="D29" s="254"/>
      <c r="E29" s="254"/>
      <c r="F29" s="254"/>
      <c r="G29" s="254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174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">
      <c r="A30" s="154"/>
      <c r="B30" s="155"/>
      <c r="C30" s="251" t="s">
        <v>604</v>
      </c>
      <c r="D30" s="252"/>
      <c r="E30" s="252"/>
      <c r="F30" s="252"/>
      <c r="G30" s="252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174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">
      <c r="A31" s="154"/>
      <c r="B31" s="155"/>
      <c r="C31" s="251" t="s">
        <v>605</v>
      </c>
      <c r="D31" s="252"/>
      <c r="E31" s="252"/>
      <c r="F31" s="252"/>
      <c r="G31" s="252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174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">
      <c r="A32" s="154"/>
      <c r="B32" s="155"/>
      <c r="C32" s="251" t="s">
        <v>606</v>
      </c>
      <c r="D32" s="252"/>
      <c r="E32" s="252"/>
      <c r="F32" s="252"/>
      <c r="G32" s="252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174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x14ac:dyDescent="0.2">
      <c r="A33" s="164" t="s">
        <v>163</v>
      </c>
      <c r="B33" s="165" t="s">
        <v>132</v>
      </c>
      <c r="C33" s="178" t="s">
        <v>133</v>
      </c>
      <c r="D33" s="166"/>
      <c r="E33" s="167"/>
      <c r="F33" s="168"/>
      <c r="G33" s="169">
        <f>SUMIF(AG34:AG48,"&lt;&gt;NOR",G34:G48)</f>
        <v>0</v>
      </c>
      <c r="H33" s="163"/>
      <c r="I33" s="163">
        <f>SUM(I34:I48)</f>
        <v>0</v>
      </c>
      <c r="J33" s="163"/>
      <c r="K33" s="163">
        <f>SUM(K34:K48)</f>
        <v>0</v>
      </c>
      <c r="L33" s="163"/>
      <c r="M33" s="163">
        <f>SUM(M34:M48)</f>
        <v>0</v>
      </c>
      <c r="N33" s="162"/>
      <c r="O33" s="162">
        <f>SUM(O34:O48)</f>
        <v>0</v>
      </c>
      <c r="P33" s="162"/>
      <c r="Q33" s="162">
        <f>SUM(Q34:Q48)</f>
        <v>0</v>
      </c>
      <c r="R33" s="163"/>
      <c r="S33" s="163"/>
      <c r="T33" s="163"/>
      <c r="U33" s="163"/>
      <c r="V33" s="163">
        <f>SUM(V34:V48)</f>
        <v>5.71</v>
      </c>
      <c r="W33" s="163"/>
      <c r="X33" s="163"/>
      <c r="Y33" s="163"/>
      <c r="AG33" t="s">
        <v>164</v>
      </c>
    </row>
    <row r="34" spans="1:60" outlineLevel="1" x14ac:dyDescent="0.2">
      <c r="A34" s="171">
        <v>7</v>
      </c>
      <c r="B34" s="172" t="s">
        <v>559</v>
      </c>
      <c r="C34" s="179" t="s">
        <v>560</v>
      </c>
      <c r="D34" s="173" t="s">
        <v>401</v>
      </c>
      <c r="E34" s="174">
        <v>58.805999999999997</v>
      </c>
      <c r="F34" s="175"/>
      <c r="G34" s="176">
        <f>ROUND(E34*F34,2)</f>
        <v>0</v>
      </c>
      <c r="H34" s="158"/>
      <c r="I34" s="157">
        <f>ROUND(E34*H34,2)</f>
        <v>0</v>
      </c>
      <c r="J34" s="158"/>
      <c r="K34" s="157">
        <f>ROUND(E34*J34,2)</f>
        <v>0</v>
      </c>
      <c r="L34" s="157">
        <v>21</v>
      </c>
      <c r="M34" s="157">
        <f>G34*(1+L34/100)</f>
        <v>0</v>
      </c>
      <c r="N34" s="156">
        <v>0</v>
      </c>
      <c r="O34" s="156">
        <f>ROUND(E34*N34,2)</f>
        <v>0</v>
      </c>
      <c r="P34" s="156">
        <v>0</v>
      </c>
      <c r="Q34" s="156">
        <f>ROUND(E34*P34,2)</f>
        <v>0</v>
      </c>
      <c r="R34" s="157"/>
      <c r="S34" s="157" t="s">
        <v>183</v>
      </c>
      <c r="T34" s="157" t="s">
        <v>595</v>
      </c>
      <c r="U34" s="157">
        <v>0.03</v>
      </c>
      <c r="V34" s="157">
        <f>ROUND(E34*U34,2)</f>
        <v>1.76</v>
      </c>
      <c r="W34" s="157"/>
      <c r="X34" s="157" t="s">
        <v>234</v>
      </c>
      <c r="Y34" s="157" t="s">
        <v>171</v>
      </c>
      <c r="Z34" s="147"/>
      <c r="AA34" s="147"/>
      <c r="AB34" s="147"/>
      <c r="AC34" s="147"/>
      <c r="AD34" s="147"/>
      <c r="AE34" s="147"/>
      <c r="AF34" s="147"/>
      <c r="AG34" s="147" t="s">
        <v>235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2" x14ac:dyDescent="0.2">
      <c r="A35" s="154"/>
      <c r="B35" s="155"/>
      <c r="C35" s="253" t="s">
        <v>561</v>
      </c>
      <c r="D35" s="254"/>
      <c r="E35" s="254"/>
      <c r="F35" s="254"/>
      <c r="G35" s="254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174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4"/>
      <c r="B36" s="155"/>
      <c r="C36" s="185" t="s">
        <v>607</v>
      </c>
      <c r="D36" s="183"/>
      <c r="E36" s="184">
        <v>58.805999999999997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239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1">
        <v>8</v>
      </c>
      <c r="B37" s="172" t="s">
        <v>568</v>
      </c>
      <c r="C37" s="179" t="s">
        <v>569</v>
      </c>
      <c r="D37" s="173" t="s">
        <v>401</v>
      </c>
      <c r="E37" s="174">
        <v>78.917599999999993</v>
      </c>
      <c r="F37" s="175"/>
      <c r="G37" s="176">
        <f>ROUND(E37*F37,2)</f>
        <v>0</v>
      </c>
      <c r="H37" s="158"/>
      <c r="I37" s="157">
        <f>ROUND(E37*H37,2)</f>
        <v>0</v>
      </c>
      <c r="J37" s="158"/>
      <c r="K37" s="157">
        <f>ROUND(E37*J37,2)</f>
        <v>0</v>
      </c>
      <c r="L37" s="157">
        <v>21</v>
      </c>
      <c r="M37" s="157">
        <f>G37*(1+L37/100)</f>
        <v>0</v>
      </c>
      <c r="N37" s="156">
        <v>0</v>
      </c>
      <c r="O37" s="156">
        <f>ROUND(E37*N37,2)</f>
        <v>0</v>
      </c>
      <c r="P37" s="156">
        <v>0</v>
      </c>
      <c r="Q37" s="156">
        <f>ROUND(E37*P37,2)</f>
        <v>0</v>
      </c>
      <c r="R37" s="157"/>
      <c r="S37" s="157" t="s">
        <v>183</v>
      </c>
      <c r="T37" s="157" t="s">
        <v>595</v>
      </c>
      <c r="U37" s="157">
        <v>0.04</v>
      </c>
      <c r="V37" s="157">
        <f>ROUND(E37*U37,2)</f>
        <v>3.16</v>
      </c>
      <c r="W37" s="157"/>
      <c r="X37" s="157" t="s">
        <v>234</v>
      </c>
      <c r="Y37" s="157" t="s">
        <v>171</v>
      </c>
      <c r="Z37" s="147"/>
      <c r="AA37" s="147"/>
      <c r="AB37" s="147"/>
      <c r="AC37" s="147"/>
      <c r="AD37" s="147"/>
      <c r="AE37" s="147"/>
      <c r="AF37" s="147"/>
      <c r="AG37" s="147" t="s">
        <v>235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 x14ac:dyDescent="0.2">
      <c r="A38" s="154"/>
      <c r="B38" s="155"/>
      <c r="C38" s="253" t="s">
        <v>570</v>
      </c>
      <c r="D38" s="254"/>
      <c r="E38" s="254"/>
      <c r="F38" s="254"/>
      <c r="G38" s="254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174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">
      <c r="A39" s="154"/>
      <c r="B39" s="155"/>
      <c r="C39" s="185" t="s">
        <v>608</v>
      </c>
      <c r="D39" s="183"/>
      <c r="E39" s="184">
        <v>37.125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239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3" x14ac:dyDescent="0.2">
      <c r="A40" s="154"/>
      <c r="B40" s="155"/>
      <c r="C40" s="185" t="s">
        <v>609</v>
      </c>
      <c r="D40" s="183"/>
      <c r="E40" s="184">
        <v>1.075</v>
      </c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239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2.5" outlineLevel="3" x14ac:dyDescent="0.2">
      <c r="A41" s="154"/>
      <c r="B41" s="155"/>
      <c r="C41" s="185" t="s">
        <v>610</v>
      </c>
      <c r="D41" s="183"/>
      <c r="E41" s="184">
        <v>1.5136000000000001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239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2.5" outlineLevel="3" x14ac:dyDescent="0.2">
      <c r="A42" s="154"/>
      <c r="B42" s="155"/>
      <c r="C42" s="185" t="s">
        <v>611</v>
      </c>
      <c r="D42" s="183"/>
      <c r="E42" s="184">
        <v>39.204000000000001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239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1">
        <v>9</v>
      </c>
      <c r="B43" s="172" t="s">
        <v>588</v>
      </c>
      <c r="C43" s="179" t="s">
        <v>589</v>
      </c>
      <c r="D43" s="173" t="s">
        <v>401</v>
      </c>
      <c r="E43" s="174">
        <v>78.917599999999993</v>
      </c>
      <c r="F43" s="175"/>
      <c r="G43" s="176">
        <f>ROUND(E43*F43,2)</f>
        <v>0</v>
      </c>
      <c r="H43" s="158"/>
      <c r="I43" s="157">
        <f>ROUND(E43*H43,2)</f>
        <v>0</v>
      </c>
      <c r="J43" s="158"/>
      <c r="K43" s="157">
        <f>ROUND(E43*J43,2)</f>
        <v>0</v>
      </c>
      <c r="L43" s="157">
        <v>21</v>
      </c>
      <c r="M43" s="157">
        <f>G43*(1+L43/100)</f>
        <v>0</v>
      </c>
      <c r="N43" s="156">
        <v>0</v>
      </c>
      <c r="O43" s="156">
        <f>ROUND(E43*N43,2)</f>
        <v>0</v>
      </c>
      <c r="P43" s="156">
        <v>0</v>
      </c>
      <c r="Q43" s="156">
        <f>ROUND(E43*P43,2)</f>
        <v>0</v>
      </c>
      <c r="R43" s="157"/>
      <c r="S43" s="157" t="s">
        <v>183</v>
      </c>
      <c r="T43" s="157" t="s">
        <v>595</v>
      </c>
      <c r="U43" s="157">
        <v>0.01</v>
      </c>
      <c r="V43" s="157">
        <f>ROUND(E43*U43,2)</f>
        <v>0.79</v>
      </c>
      <c r="W43" s="157"/>
      <c r="X43" s="157" t="s">
        <v>234</v>
      </c>
      <c r="Y43" s="157" t="s">
        <v>171</v>
      </c>
      <c r="Z43" s="147"/>
      <c r="AA43" s="147"/>
      <c r="AB43" s="147"/>
      <c r="AC43" s="147"/>
      <c r="AD43" s="147"/>
      <c r="AE43" s="147"/>
      <c r="AF43" s="147"/>
      <c r="AG43" s="147" t="s">
        <v>235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">
      <c r="A44" s="154"/>
      <c r="B44" s="155"/>
      <c r="C44" s="253" t="s">
        <v>590</v>
      </c>
      <c r="D44" s="254"/>
      <c r="E44" s="254"/>
      <c r="F44" s="254"/>
      <c r="G44" s="254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174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185" t="s">
        <v>608</v>
      </c>
      <c r="D45" s="183"/>
      <c r="E45" s="184">
        <v>37.125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239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 x14ac:dyDescent="0.2">
      <c r="A46" s="154"/>
      <c r="B46" s="155"/>
      <c r="C46" s="185" t="s">
        <v>609</v>
      </c>
      <c r="D46" s="183"/>
      <c r="E46" s="184">
        <v>1.075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239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3" x14ac:dyDescent="0.2">
      <c r="A47" s="154"/>
      <c r="B47" s="155"/>
      <c r="C47" s="185" t="s">
        <v>610</v>
      </c>
      <c r="D47" s="183"/>
      <c r="E47" s="184">
        <v>1.5136000000000001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239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2.5" outlineLevel="3" x14ac:dyDescent="0.2">
      <c r="A48" s="154"/>
      <c r="B48" s="155"/>
      <c r="C48" s="185" t="s">
        <v>611</v>
      </c>
      <c r="D48" s="183"/>
      <c r="E48" s="184">
        <v>39.204000000000001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239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33" x14ac:dyDescent="0.2">
      <c r="A49" s="3"/>
      <c r="B49" s="4"/>
      <c r="C49" s="180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E49">
        <v>15</v>
      </c>
      <c r="AF49">
        <v>21</v>
      </c>
      <c r="AG49" t="s">
        <v>149</v>
      </c>
    </row>
    <row r="50" spans="1:33" x14ac:dyDescent="0.2">
      <c r="A50" s="150"/>
      <c r="B50" s="151" t="s">
        <v>31</v>
      </c>
      <c r="C50" s="181"/>
      <c r="D50" s="152"/>
      <c r="E50" s="153"/>
      <c r="F50" s="153"/>
      <c r="G50" s="170">
        <f>G8+G27+G33</f>
        <v>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E50">
        <f>SUMIF(L7:L48,AE49,G7:G48)</f>
        <v>0</v>
      </c>
      <c r="AF50">
        <f>SUMIF(L7:L48,AF49,G7:G48)</f>
        <v>0</v>
      </c>
      <c r="AG50" t="s">
        <v>185</v>
      </c>
    </row>
    <row r="51" spans="1:33" x14ac:dyDescent="0.2">
      <c r="A51" s="3"/>
      <c r="B51" s="4"/>
      <c r="C51" s="180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 x14ac:dyDescent="0.2">
      <c r="A52" s="3"/>
      <c r="B52" s="4"/>
      <c r="C52" s="180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33" x14ac:dyDescent="0.2">
      <c r="A53" s="262" t="s">
        <v>186</v>
      </c>
      <c r="B53" s="262"/>
      <c r="C53" s="263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33" x14ac:dyDescent="0.2">
      <c r="A54" s="264"/>
      <c r="B54" s="265"/>
      <c r="C54" s="266"/>
      <c r="D54" s="265"/>
      <c r="E54" s="265"/>
      <c r="F54" s="265"/>
      <c r="G54" s="267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G54" t="s">
        <v>187</v>
      </c>
    </row>
    <row r="55" spans="1:33" x14ac:dyDescent="0.2">
      <c r="A55" s="268"/>
      <c r="B55" s="269"/>
      <c r="C55" s="270"/>
      <c r="D55" s="269"/>
      <c r="E55" s="269"/>
      <c r="F55" s="269"/>
      <c r="G55" s="271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33" x14ac:dyDescent="0.2">
      <c r="A56" s="268"/>
      <c r="B56" s="269"/>
      <c r="C56" s="270"/>
      <c r="D56" s="269"/>
      <c r="E56" s="269"/>
      <c r="F56" s="269"/>
      <c r="G56" s="271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33" x14ac:dyDescent="0.2">
      <c r="A57" s="268"/>
      <c r="B57" s="269"/>
      <c r="C57" s="270"/>
      <c r="D57" s="269"/>
      <c r="E57" s="269"/>
      <c r="F57" s="269"/>
      <c r="G57" s="271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33" x14ac:dyDescent="0.2">
      <c r="A58" s="272"/>
      <c r="B58" s="273"/>
      <c r="C58" s="274"/>
      <c r="D58" s="273"/>
      <c r="E58" s="273"/>
      <c r="F58" s="273"/>
      <c r="G58" s="275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33" x14ac:dyDescent="0.2">
      <c r="A59" s="3"/>
      <c r="B59" s="4"/>
      <c r="C59" s="180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33" x14ac:dyDescent="0.2">
      <c r="C60" s="182"/>
      <c r="D60" s="10"/>
      <c r="AG60" t="s">
        <v>189</v>
      </c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5uinCxFO9UPgySjTUozIBdEE3O2vxFEBFArhUPHIMosJJHDIz4KQFxwbp3Cs7jBsZnA9CXcxye+aqc+khpFTsA==" saltValue="0neioFL1dxt8F15gAibwGA==" spinCount="100000" sheet="1" formatRows="0"/>
  <mergeCells count="19">
    <mergeCell ref="A54:G58"/>
    <mergeCell ref="C10:G10"/>
    <mergeCell ref="C14:G14"/>
    <mergeCell ref="C17:G17"/>
    <mergeCell ref="C20:G20"/>
    <mergeCell ref="A1:G1"/>
    <mergeCell ref="C2:G2"/>
    <mergeCell ref="C3:G3"/>
    <mergeCell ref="C4:G4"/>
    <mergeCell ref="A53:C53"/>
    <mergeCell ref="C35:G35"/>
    <mergeCell ref="C38:G38"/>
    <mergeCell ref="C44:G44"/>
    <mergeCell ref="C21:G21"/>
    <mergeCell ref="C25:G25"/>
    <mergeCell ref="C29:G29"/>
    <mergeCell ref="C30:G30"/>
    <mergeCell ref="C31:G31"/>
    <mergeCell ref="C32:G32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E7D12-5E3C-4F54-8507-A864E4CE856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5" t="s">
        <v>7</v>
      </c>
      <c r="B1" s="255"/>
      <c r="C1" s="255"/>
      <c r="D1" s="255"/>
      <c r="E1" s="255"/>
      <c r="F1" s="255"/>
      <c r="G1" s="255"/>
      <c r="AG1" t="s">
        <v>137</v>
      </c>
    </row>
    <row r="2" spans="1:60" ht="24.95" customHeight="1" x14ac:dyDescent="0.2">
      <c r="A2" s="50" t="s">
        <v>8</v>
      </c>
      <c r="B2" s="49" t="s">
        <v>43</v>
      </c>
      <c r="C2" s="256" t="s">
        <v>44</v>
      </c>
      <c r="D2" s="257"/>
      <c r="E2" s="257"/>
      <c r="F2" s="257"/>
      <c r="G2" s="258"/>
      <c r="AG2" t="s">
        <v>138</v>
      </c>
    </row>
    <row r="3" spans="1:60" ht="24.95" customHeight="1" x14ac:dyDescent="0.2">
      <c r="A3" s="50" t="s">
        <v>9</v>
      </c>
      <c r="B3" s="49" t="s">
        <v>56</v>
      </c>
      <c r="C3" s="256" t="s">
        <v>57</v>
      </c>
      <c r="D3" s="257"/>
      <c r="E3" s="257"/>
      <c r="F3" s="257"/>
      <c r="G3" s="258"/>
      <c r="AC3" s="121" t="s">
        <v>138</v>
      </c>
      <c r="AG3" t="s">
        <v>139</v>
      </c>
    </row>
    <row r="4" spans="1:60" ht="24.95" customHeight="1" x14ac:dyDescent="0.2">
      <c r="A4" s="140" t="s">
        <v>10</v>
      </c>
      <c r="B4" s="141" t="s">
        <v>48</v>
      </c>
      <c r="C4" s="259" t="s">
        <v>58</v>
      </c>
      <c r="D4" s="260"/>
      <c r="E4" s="260"/>
      <c r="F4" s="260"/>
      <c r="G4" s="261"/>
      <c r="AG4" t="s">
        <v>140</v>
      </c>
    </row>
    <row r="5" spans="1:60" x14ac:dyDescent="0.2">
      <c r="D5" s="10"/>
    </row>
    <row r="6" spans="1:60" ht="38.25" x14ac:dyDescent="0.2">
      <c r="A6" s="143" t="s">
        <v>141</v>
      </c>
      <c r="B6" s="145" t="s">
        <v>142</v>
      </c>
      <c r="C6" s="145" t="s">
        <v>143</v>
      </c>
      <c r="D6" s="144" t="s">
        <v>144</v>
      </c>
      <c r="E6" s="143" t="s">
        <v>145</v>
      </c>
      <c r="F6" s="142" t="s">
        <v>146</v>
      </c>
      <c r="G6" s="143" t="s">
        <v>31</v>
      </c>
      <c r="H6" s="146" t="s">
        <v>32</v>
      </c>
      <c r="I6" s="146" t="s">
        <v>147</v>
      </c>
      <c r="J6" s="146" t="s">
        <v>33</v>
      </c>
      <c r="K6" s="146" t="s">
        <v>148</v>
      </c>
      <c r="L6" s="146" t="s">
        <v>149</v>
      </c>
      <c r="M6" s="146" t="s">
        <v>150</v>
      </c>
      <c r="N6" s="146" t="s">
        <v>151</v>
      </c>
      <c r="O6" s="146" t="s">
        <v>152</v>
      </c>
      <c r="P6" s="146" t="s">
        <v>153</v>
      </c>
      <c r="Q6" s="146" t="s">
        <v>154</v>
      </c>
      <c r="R6" s="146" t="s">
        <v>155</v>
      </c>
      <c r="S6" s="146" t="s">
        <v>156</v>
      </c>
      <c r="T6" s="146" t="s">
        <v>157</v>
      </c>
      <c r="U6" s="146" t="s">
        <v>158</v>
      </c>
      <c r="V6" s="146" t="s">
        <v>159</v>
      </c>
      <c r="W6" s="146" t="s">
        <v>160</v>
      </c>
      <c r="X6" s="146" t="s">
        <v>161</v>
      </c>
      <c r="Y6" s="146" t="s">
        <v>162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163</v>
      </c>
      <c r="B8" s="165" t="s">
        <v>114</v>
      </c>
      <c r="C8" s="178" t="s">
        <v>115</v>
      </c>
      <c r="D8" s="166"/>
      <c r="E8" s="167"/>
      <c r="F8" s="168"/>
      <c r="G8" s="169">
        <f>SUMIF(AG9:AG139,"&lt;&gt;NOR",G9:G139)</f>
        <v>0</v>
      </c>
      <c r="H8" s="163"/>
      <c r="I8" s="163">
        <f>SUM(I9:I139)</f>
        <v>0</v>
      </c>
      <c r="J8" s="163"/>
      <c r="K8" s="163">
        <f>SUM(K9:K139)</f>
        <v>0</v>
      </c>
      <c r="L8" s="163"/>
      <c r="M8" s="163">
        <f>SUM(M9:M139)</f>
        <v>0</v>
      </c>
      <c r="N8" s="162"/>
      <c r="O8" s="162">
        <f>SUM(O9:O139)</f>
        <v>2261.59</v>
      </c>
      <c r="P8" s="162"/>
      <c r="Q8" s="162">
        <f>SUM(Q9:Q139)</f>
        <v>0</v>
      </c>
      <c r="R8" s="163"/>
      <c r="S8" s="163"/>
      <c r="T8" s="163"/>
      <c r="U8" s="163"/>
      <c r="V8" s="163">
        <f>SUM(V9:V139)</f>
        <v>1856.45</v>
      </c>
      <c r="W8" s="163"/>
      <c r="X8" s="163"/>
      <c r="Y8" s="163"/>
      <c r="AG8" t="s">
        <v>164</v>
      </c>
    </row>
    <row r="9" spans="1:60" outlineLevel="1" x14ac:dyDescent="0.2">
      <c r="A9" s="171">
        <v>1</v>
      </c>
      <c r="B9" s="172" t="s">
        <v>612</v>
      </c>
      <c r="C9" s="179" t="s">
        <v>613</v>
      </c>
      <c r="D9" s="173" t="s">
        <v>250</v>
      </c>
      <c r="E9" s="174">
        <v>4373.4049999999997</v>
      </c>
      <c r="F9" s="175"/>
      <c r="G9" s="176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7"/>
      <c r="S9" s="157" t="s">
        <v>183</v>
      </c>
      <c r="T9" s="157" t="s">
        <v>595</v>
      </c>
      <c r="U9" s="157">
        <v>0.15</v>
      </c>
      <c r="V9" s="157">
        <f>ROUND(E9*U9,2)</f>
        <v>656.01</v>
      </c>
      <c r="W9" s="157"/>
      <c r="X9" s="157" t="s">
        <v>234</v>
      </c>
      <c r="Y9" s="157" t="s">
        <v>171</v>
      </c>
      <c r="Z9" s="147"/>
      <c r="AA9" s="147"/>
      <c r="AB9" s="147"/>
      <c r="AC9" s="147"/>
      <c r="AD9" s="147"/>
      <c r="AE9" s="147"/>
      <c r="AF9" s="147"/>
      <c r="AG9" s="147" t="s">
        <v>235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53" t="s">
        <v>614</v>
      </c>
      <c r="D10" s="254"/>
      <c r="E10" s="254"/>
      <c r="F10" s="254"/>
      <c r="G10" s="254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174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2" x14ac:dyDescent="0.2">
      <c r="A11" s="154"/>
      <c r="B11" s="155"/>
      <c r="C11" s="185" t="s">
        <v>615</v>
      </c>
      <c r="D11" s="183"/>
      <c r="E11" s="184">
        <v>2290.7199999999998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239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185" t="s">
        <v>616</v>
      </c>
      <c r="D12" s="183"/>
      <c r="E12" s="184">
        <v>1739.4849999999999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239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">
      <c r="A13" s="154"/>
      <c r="B13" s="155"/>
      <c r="C13" s="185" t="s">
        <v>617</v>
      </c>
      <c r="D13" s="183"/>
      <c r="E13" s="184">
        <v>343.2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239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1">
        <v>2</v>
      </c>
      <c r="B14" s="172" t="s">
        <v>618</v>
      </c>
      <c r="C14" s="179" t="s">
        <v>619</v>
      </c>
      <c r="D14" s="173" t="s">
        <v>250</v>
      </c>
      <c r="E14" s="174">
        <v>4373.4049999999997</v>
      </c>
      <c r="F14" s="175"/>
      <c r="G14" s="176">
        <f>ROUND(E14*F14,2)</f>
        <v>0</v>
      </c>
      <c r="H14" s="158"/>
      <c r="I14" s="157">
        <f>ROUND(E14*H14,2)</f>
        <v>0</v>
      </c>
      <c r="J14" s="158"/>
      <c r="K14" s="157">
        <f>ROUND(E14*J14,2)</f>
        <v>0</v>
      </c>
      <c r="L14" s="157">
        <v>21</v>
      </c>
      <c r="M14" s="157">
        <f>G14*(1+L14/100)</f>
        <v>0</v>
      </c>
      <c r="N14" s="156">
        <v>0</v>
      </c>
      <c r="O14" s="156">
        <f>ROUND(E14*N14,2)</f>
        <v>0</v>
      </c>
      <c r="P14" s="156">
        <v>0</v>
      </c>
      <c r="Q14" s="156">
        <f>ROUND(E14*P14,2)</f>
        <v>0</v>
      </c>
      <c r="R14" s="157"/>
      <c r="S14" s="157" t="s">
        <v>183</v>
      </c>
      <c r="T14" s="157" t="s">
        <v>595</v>
      </c>
      <c r="U14" s="157">
        <v>0.02</v>
      </c>
      <c r="V14" s="157">
        <f>ROUND(E14*U14,2)</f>
        <v>87.47</v>
      </c>
      <c r="W14" s="157"/>
      <c r="X14" s="157" t="s">
        <v>234</v>
      </c>
      <c r="Y14" s="157" t="s">
        <v>171</v>
      </c>
      <c r="Z14" s="147"/>
      <c r="AA14" s="147"/>
      <c r="AB14" s="147"/>
      <c r="AC14" s="147"/>
      <c r="AD14" s="147"/>
      <c r="AE14" s="147"/>
      <c r="AF14" s="147"/>
      <c r="AG14" s="147" t="s">
        <v>235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253" t="s">
        <v>620</v>
      </c>
      <c r="D15" s="254"/>
      <c r="E15" s="254"/>
      <c r="F15" s="254"/>
      <c r="G15" s="254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174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85" t="s">
        <v>615</v>
      </c>
      <c r="D16" s="183"/>
      <c r="E16" s="184">
        <v>2290.7199999999998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239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4"/>
      <c r="B17" s="155"/>
      <c r="C17" s="185" t="s">
        <v>616</v>
      </c>
      <c r="D17" s="183"/>
      <c r="E17" s="184">
        <v>1739.4849999999999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239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185" t="s">
        <v>617</v>
      </c>
      <c r="D18" s="183"/>
      <c r="E18" s="184">
        <v>343.2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239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1">
        <v>3</v>
      </c>
      <c r="B19" s="172" t="s">
        <v>621</v>
      </c>
      <c r="C19" s="179" t="s">
        <v>622</v>
      </c>
      <c r="D19" s="173" t="s">
        <v>250</v>
      </c>
      <c r="E19" s="174">
        <v>1850.1</v>
      </c>
      <c r="F19" s="175"/>
      <c r="G19" s="176">
        <f>ROUND(E19*F19,2)</f>
        <v>0</v>
      </c>
      <c r="H19" s="158"/>
      <c r="I19" s="157">
        <f>ROUND(E19*H19,2)</f>
        <v>0</v>
      </c>
      <c r="J19" s="158"/>
      <c r="K19" s="157">
        <f>ROUND(E19*J19,2)</f>
        <v>0</v>
      </c>
      <c r="L19" s="157">
        <v>21</v>
      </c>
      <c r="M19" s="157">
        <f>G19*(1+L19/100)</f>
        <v>0</v>
      </c>
      <c r="N19" s="156">
        <v>0.10373</v>
      </c>
      <c r="O19" s="156">
        <f>ROUND(E19*N19,2)</f>
        <v>191.91</v>
      </c>
      <c r="P19" s="156">
        <v>0</v>
      </c>
      <c r="Q19" s="156">
        <f>ROUND(E19*P19,2)</f>
        <v>0</v>
      </c>
      <c r="R19" s="157"/>
      <c r="S19" s="157" t="s">
        <v>183</v>
      </c>
      <c r="T19" s="157" t="s">
        <v>595</v>
      </c>
      <c r="U19" s="157">
        <v>0.02</v>
      </c>
      <c r="V19" s="157">
        <f>ROUND(E19*U19,2)</f>
        <v>37</v>
      </c>
      <c r="W19" s="157"/>
      <c r="X19" s="157" t="s">
        <v>234</v>
      </c>
      <c r="Y19" s="157" t="s">
        <v>171</v>
      </c>
      <c r="Z19" s="147"/>
      <c r="AA19" s="147"/>
      <c r="AB19" s="147"/>
      <c r="AC19" s="147"/>
      <c r="AD19" s="147"/>
      <c r="AE19" s="147"/>
      <c r="AF19" s="147"/>
      <c r="AG19" s="147" t="s">
        <v>235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253" t="s">
        <v>623</v>
      </c>
      <c r="D20" s="254"/>
      <c r="E20" s="254"/>
      <c r="F20" s="254"/>
      <c r="G20" s="254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174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45" outlineLevel="2" x14ac:dyDescent="0.2">
      <c r="A21" s="154"/>
      <c r="B21" s="155"/>
      <c r="C21" s="185" t="s">
        <v>624</v>
      </c>
      <c r="D21" s="183"/>
      <c r="E21" s="184">
        <v>1790.4</v>
      </c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239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3" x14ac:dyDescent="0.2">
      <c r="A22" s="154"/>
      <c r="B22" s="155"/>
      <c r="C22" s="185" t="s">
        <v>625</v>
      </c>
      <c r="D22" s="183"/>
      <c r="E22" s="184">
        <v>59.7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239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1">
        <v>4</v>
      </c>
      <c r="B23" s="172" t="s">
        <v>626</v>
      </c>
      <c r="C23" s="179" t="s">
        <v>627</v>
      </c>
      <c r="D23" s="173" t="s">
        <v>250</v>
      </c>
      <c r="E23" s="174">
        <v>1850.1</v>
      </c>
      <c r="F23" s="175"/>
      <c r="G23" s="176">
        <f>ROUND(E23*F23,2)</f>
        <v>0</v>
      </c>
      <c r="H23" s="158"/>
      <c r="I23" s="157">
        <f>ROUND(E23*H23,2)</f>
        <v>0</v>
      </c>
      <c r="J23" s="158"/>
      <c r="K23" s="157">
        <f>ROUND(E23*J23,2)</f>
        <v>0</v>
      </c>
      <c r="L23" s="157">
        <v>21</v>
      </c>
      <c r="M23" s="157">
        <f>G23*(1+L23/100)</f>
        <v>0</v>
      </c>
      <c r="N23" s="156">
        <v>5.0000000000000001E-4</v>
      </c>
      <c r="O23" s="156">
        <f>ROUND(E23*N23,2)</f>
        <v>0.93</v>
      </c>
      <c r="P23" s="156">
        <v>0</v>
      </c>
      <c r="Q23" s="156">
        <f>ROUND(E23*P23,2)</f>
        <v>0</v>
      </c>
      <c r="R23" s="157"/>
      <c r="S23" s="157" t="s">
        <v>251</v>
      </c>
      <c r="T23" s="157" t="s">
        <v>251</v>
      </c>
      <c r="U23" s="157">
        <v>2E-3</v>
      </c>
      <c r="V23" s="157">
        <f>ROUND(E23*U23,2)</f>
        <v>3.7</v>
      </c>
      <c r="W23" s="157"/>
      <c r="X23" s="157" t="s">
        <v>234</v>
      </c>
      <c r="Y23" s="157" t="s">
        <v>171</v>
      </c>
      <c r="Z23" s="147"/>
      <c r="AA23" s="147"/>
      <c r="AB23" s="147"/>
      <c r="AC23" s="147"/>
      <c r="AD23" s="147"/>
      <c r="AE23" s="147"/>
      <c r="AF23" s="147"/>
      <c r="AG23" s="147" t="s">
        <v>235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253" t="s">
        <v>628</v>
      </c>
      <c r="D24" s="254"/>
      <c r="E24" s="254"/>
      <c r="F24" s="254"/>
      <c r="G24" s="254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174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45" outlineLevel="2" x14ac:dyDescent="0.2">
      <c r="A25" s="154"/>
      <c r="B25" s="155"/>
      <c r="C25" s="185" t="s">
        <v>624</v>
      </c>
      <c r="D25" s="183"/>
      <c r="E25" s="184">
        <v>1790.4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239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3" x14ac:dyDescent="0.2">
      <c r="A26" s="154"/>
      <c r="B26" s="155"/>
      <c r="C26" s="185" t="s">
        <v>625</v>
      </c>
      <c r="D26" s="183"/>
      <c r="E26" s="184">
        <v>59.7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239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1">
        <v>5</v>
      </c>
      <c r="B27" s="172" t="s">
        <v>629</v>
      </c>
      <c r="C27" s="179" t="s">
        <v>630</v>
      </c>
      <c r="D27" s="173" t="s">
        <v>250</v>
      </c>
      <c r="E27" s="174">
        <v>1850.1</v>
      </c>
      <c r="F27" s="175"/>
      <c r="G27" s="176">
        <f>ROUND(E27*F27,2)</f>
        <v>0</v>
      </c>
      <c r="H27" s="158"/>
      <c r="I27" s="157">
        <f>ROUND(E27*H27,2)</f>
        <v>0</v>
      </c>
      <c r="J27" s="158"/>
      <c r="K27" s="157">
        <f>ROUND(E27*J27,2)</f>
        <v>0</v>
      </c>
      <c r="L27" s="157">
        <v>21</v>
      </c>
      <c r="M27" s="157">
        <f>G27*(1+L27/100)</f>
        <v>0</v>
      </c>
      <c r="N27" s="156">
        <v>0.13188</v>
      </c>
      <c r="O27" s="156">
        <f>ROUND(E27*N27,2)</f>
        <v>243.99</v>
      </c>
      <c r="P27" s="156">
        <v>0</v>
      </c>
      <c r="Q27" s="156">
        <f>ROUND(E27*P27,2)</f>
        <v>0</v>
      </c>
      <c r="R27" s="157"/>
      <c r="S27" s="157" t="s">
        <v>183</v>
      </c>
      <c r="T27" s="157" t="s">
        <v>595</v>
      </c>
      <c r="U27" s="157">
        <v>0.02</v>
      </c>
      <c r="V27" s="157">
        <f>ROUND(E27*U27,2)</f>
        <v>37</v>
      </c>
      <c r="W27" s="157"/>
      <c r="X27" s="157" t="s">
        <v>234</v>
      </c>
      <c r="Y27" s="157" t="s">
        <v>171</v>
      </c>
      <c r="Z27" s="147"/>
      <c r="AA27" s="147"/>
      <c r="AB27" s="147"/>
      <c r="AC27" s="147"/>
      <c r="AD27" s="147"/>
      <c r="AE27" s="147"/>
      <c r="AF27" s="147"/>
      <c r="AG27" s="147" t="s">
        <v>235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253" t="s">
        <v>631</v>
      </c>
      <c r="D28" s="254"/>
      <c r="E28" s="254"/>
      <c r="F28" s="254"/>
      <c r="G28" s="254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174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45" outlineLevel="2" x14ac:dyDescent="0.2">
      <c r="A29" s="154"/>
      <c r="B29" s="155"/>
      <c r="C29" s="185" t="s">
        <v>624</v>
      </c>
      <c r="D29" s="183"/>
      <c r="E29" s="184">
        <v>1790.4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239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2.5" outlineLevel="3" x14ac:dyDescent="0.2">
      <c r="A30" s="154"/>
      <c r="B30" s="155"/>
      <c r="C30" s="185" t="s">
        <v>625</v>
      </c>
      <c r="D30" s="183"/>
      <c r="E30" s="184">
        <v>59.7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239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1">
        <v>6</v>
      </c>
      <c r="B31" s="172" t="s">
        <v>632</v>
      </c>
      <c r="C31" s="179" t="s">
        <v>633</v>
      </c>
      <c r="D31" s="173" t="s">
        <v>250</v>
      </c>
      <c r="E31" s="174">
        <v>1850.1</v>
      </c>
      <c r="F31" s="175"/>
      <c r="G31" s="176">
        <f>ROUND(E31*F31,2)</f>
        <v>0</v>
      </c>
      <c r="H31" s="158"/>
      <c r="I31" s="157">
        <f>ROUND(E31*H31,2)</f>
        <v>0</v>
      </c>
      <c r="J31" s="158"/>
      <c r="K31" s="157">
        <f>ROUND(E31*J31,2)</f>
        <v>0</v>
      </c>
      <c r="L31" s="157">
        <v>21</v>
      </c>
      <c r="M31" s="157">
        <f>G31*(1+L31/100)</f>
        <v>0</v>
      </c>
      <c r="N31" s="156">
        <v>5.6100000000000004E-3</v>
      </c>
      <c r="O31" s="156">
        <f>ROUND(E31*N31,2)</f>
        <v>10.38</v>
      </c>
      <c r="P31" s="156">
        <v>0</v>
      </c>
      <c r="Q31" s="156">
        <f>ROUND(E31*P31,2)</f>
        <v>0</v>
      </c>
      <c r="R31" s="157"/>
      <c r="S31" s="157" t="s">
        <v>251</v>
      </c>
      <c r="T31" s="157" t="s">
        <v>251</v>
      </c>
      <c r="U31" s="157">
        <v>4.0000000000000001E-3</v>
      </c>
      <c r="V31" s="157">
        <f>ROUND(E31*U31,2)</f>
        <v>7.4</v>
      </c>
      <c r="W31" s="157"/>
      <c r="X31" s="157" t="s">
        <v>234</v>
      </c>
      <c r="Y31" s="157" t="s">
        <v>171</v>
      </c>
      <c r="Z31" s="147"/>
      <c r="AA31" s="147"/>
      <c r="AB31" s="147"/>
      <c r="AC31" s="147"/>
      <c r="AD31" s="147"/>
      <c r="AE31" s="147"/>
      <c r="AF31" s="147"/>
      <c r="AG31" s="147" t="s">
        <v>235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4"/>
      <c r="B32" s="155"/>
      <c r="C32" s="253" t="s">
        <v>634</v>
      </c>
      <c r="D32" s="254"/>
      <c r="E32" s="254"/>
      <c r="F32" s="254"/>
      <c r="G32" s="254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174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45" outlineLevel="2" x14ac:dyDescent="0.2">
      <c r="A33" s="154"/>
      <c r="B33" s="155"/>
      <c r="C33" s="185" t="s">
        <v>624</v>
      </c>
      <c r="D33" s="183"/>
      <c r="E33" s="184">
        <v>1790.4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239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3" x14ac:dyDescent="0.2">
      <c r="A34" s="154"/>
      <c r="B34" s="155"/>
      <c r="C34" s="185" t="s">
        <v>625</v>
      </c>
      <c r="D34" s="183"/>
      <c r="E34" s="184">
        <v>59.7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239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2.5" outlineLevel="1" x14ac:dyDescent="0.2">
      <c r="A35" s="171">
        <v>7</v>
      </c>
      <c r="B35" s="172" t="s">
        <v>635</v>
      </c>
      <c r="C35" s="179" t="s">
        <v>636</v>
      </c>
      <c r="D35" s="173" t="s">
        <v>250</v>
      </c>
      <c r="E35" s="174">
        <v>1850.1</v>
      </c>
      <c r="F35" s="175"/>
      <c r="G35" s="176">
        <f>ROUND(E35*F35,2)</f>
        <v>0</v>
      </c>
      <c r="H35" s="158"/>
      <c r="I35" s="157">
        <f>ROUND(E35*H35,2)</f>
        <v>0</v>
      </c>
      <c r="J35" s="158"/>
      <c r="K35" s="157">
        <f>ROUND(E35*J35,2)</f>
        <v>0</v>
      </c>
      <c r="L35" s="157">
        <v>21</v>
      </c>
      <c r="M35" s="157">
        <f>G35*(1+L35/100)</f>
        <v>0</v>
      </c>
      <c r="N35" s="156">
        <v>0.28799999999999998</v>
      </c>
      <c r="O35" s="156">
        <f>ROUND(E35*N35,2)</f>
        <v>532.83000000000004</v>
      </c>
      <c r="P35" s="156">
        <v>0</v>
      </c>
      <c r="Q35" s="156">
        <f>ROUND(E35*P35,2)</f>
        <v>0</v>
      </c>
      <c r="R35" s="157"/>
      <c r="S35" s="157" t="s">
        <v>183</v>
      </c>
      <c r="T35" s="157" t="s">
        <v>595</v>
      </c>
      <c r="U35" s="157">
        <v>0.02</v>
      </c>
      <c r="V35" s="157">
        <f>ROUND(E35*U35,2)</f>
        <v>37</v>
      </c>
      <c r="W35" s="157"/>
      <c r="X35" s="157" t="s">
        <v>234</v>
      </c>
      <c r="Y35" s="157" t="s">
        <v>171</v>
      </c>
      <c r="Z35" s="147"/>
      <c r="AA35" s="147"/>
      <c r="AB35" s="147"/>
      <c r="AC35" s="147"/>
      <c r="AD35" s="147"/>
      <c r="AE35" s="147"/>
      <c r="AF35" s="147"/>
      <c r="AG35" s="147" t="s">
        <v>235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4"/>
      <c r="B36" s="155"/>
      <c r="C36" s="253" t="s">
        <v>637</v>
      </c>
      <c r="D36" s="254"/>
      <c r="E36" s="254"/>
      <c r="F36" s="254"/>
      <c r="G36" s="254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174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45" outlineLevel="2" x14ac:dyDescent="0.2">
      <c r="A37" s="154"/>
      <c r="B37" s="155"/>
      <c r="C37" s="185" t="s">
        <v>624</v>
      </c>
      <c r="D37" s="183"/>
      <c r="E37" s="184">
        <v>1790.4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239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3" x14ac:dyDescent="0.2">
      <c r="A38" s="154"/>
      <c r="B38" s="155"/>
      <c r="C38" s="185" t="s">
        <v>625</v>
      </c>
      <c r="D38" s="183"/>
      <c r="E38" s="184">
        <v>59.7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239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2.5" outlineLevel="1" x14ac:dyDescent="0.2">
      <c r="A39" s="171">
        <v>8</v>
      </c>
      <c r="B39" s="172" t="s">
        <v>638</v>
      </c>
      <c r="C39" s="179" t="s">
        <v>639</v>
      </c>
      <c r="D39" s="173" t="s">
        <v>250</v>
      </c>
      <c r="E39" s="174">
        <v>92.504999999999995</v>
      </c>
      <c r="F39" s="175"/>
      <c r="G39" s="176">
        <f>ROUND(E39*F39,2)</f>
        <v>0</v>
      </c>
      <c r="H39" s="158"/>
      <c r="I39" s="157">
        <f>ROUND(E39*H39,2)</f>
        <v>0</v>
      </c>
      <c r="J39" s="158"/>
      <c r="K39" s="157">
        <f>ROUND(E39*J39,2)</f>
        <v>0</v>
      </c>
      <c r="L39" s="157">
        <v>21</v>
      </c>
      <c r="M39" s="157">
        <f>G39*(1+L39/100)</f>
        <v>0</v>
      </c>
      <c r="N39" s="156">
        <v>0.441</v>
      </c>
      <c r="O39" s="156">
        <f>ROUND(E39*N39,2)</f>
        <v>40.79</v>
      </c>
      <c r="P39" s="156">
        <v>0</v>
      </c>
      <c r="Q39" s="156">
        <f>ROUND(E39*P39,2)</f>
        <v>0</v>
      </c>
      <c r="R39" s="157"/>
      <c r="S39" s="157" t="s">
        <v>183</v>
      </c>
      <c r="T39" s="157" t="s">
        <v>595</v>
      </c>
      <c r="U39" s="157">
        <v>0.03</v>
      </c>
      <c r="V39" s="157">
        <f>ROUND(E39*U39,2)</f>
        <v>2.78</v>
      </c>
      <c r="W39" s="157"/>
      <c r="X39" s="157" t="s">
        <v>234</v>
      </c>
      <c r="Y39" s="157" t="s">
        <v>171</v>
      </c>
      <c r="Z39" s="147"/>
      <c r="AA39" s="147"/>
      <c r="AB39" s="147"/>
      <c r="AC39" s="147"/>
      <c r="AD39" s="147"/>
      <c r="AE39" s="147"/>
      <c r="AF39" s="147"/>
      <c r="AG39" s="147" t="s">
        <v>235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">
      <c r="A40" s="154"/>
      <c r="B40" s="155"/>
      <c r="C40" s="253" t="s">
        <v>640</v>
      </c>
      <c r="D40" s="254"/>
      <c r="E40" s="254"/>
      <c r="F40" s="254"/>
      <c r="G40" s="254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174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45" outlineLevel="2" x14ac:dyDescent="0.2">
      <c r="A41" s="154"/>
      <c r="B41" s="155"/>
      <c r="C41" s="185" t="s">
        <v>641</v>
      </c>
      <c r="D41" s="183"/>
      <c r="E41" s="184">
        <v>2148.48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239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2.5" outlineLevel="3" x14ac:dyDescent="0.2">
      <c r="A42" s="154"/>
      <c r="B42" s="155"/>
      <c r="C42" s="185" t="s">
        <v>642</v>
      </c>
      <c r="D42" s="183"/>
      <c r="E42" s="184">
        <v>71.64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239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3" x14ac:dyDescent="0.2">
      <c r="A43" s="154"/>
      <c r="B43" s="155"/>
      <c r="C43" s="185" t="s">
        <v>643</v>
      </c>
      <c r="D43" s="183"/>
      <c r="E43" s="184">
        <v>-2127.6149999999998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239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2.5" outlineLevel="1" x14ac:dyDescent="0.2">
      <c r="A44" s="171">
        <v>9</v>
      </c>
      <c r="B44" s="172" t="s">
        <v>644</v>
      </c>
      <c r="C44" s="179" t="s">
        <v>645</v>
      </c>
      <c r="D44" s="173" t="s">
        <v>250</v>
      </c>
      <c r="E44" s="174">
        <v>2127.6149999999998</v>
      </c>
      <c r="F44" s="175"/>
      <c r="G44" s="176">
        <f>ROUND(E44*F44,2)</f>
        <v>0</v>
      </c>
      <c r="H44" s="158"/>
      <c r="I44" s="157">
        <f>ROUND(E44*H44,2)</f>
        <v>0</v>
      </c>
      <c r="J44" s="158"/>
      <c r="K44" s="157">
        <f>ROUND(E44*J44,2)</f>
        <v>0</v>
      </c>
      <c r="L44" s="157">
        <v>21</v>
      </c>
      <c r="M44" s="157">
        <f>G44*(1+L44/100)</f>
        <v>0</v>
      </c>
      <c r="N44" s="156">
        <v>0</v>
      </c>
      <c r="O44" s="156">
        <f>ROUND(E44*N44,2)</f>
        <v>0</v>
      </c>
      <c r="P44" s="156">
        <v>0</v>
      </c>
      <c r="Q44" s="156">
        <f>ROUND(E44*P44,2)</f>
        <v>0</v>
      </c>
      <c r="R44" s="157"/>
      <c r="S44" s="157" t="s">
        <v>183</v>
      </c>
      <c r="T44" s="157" t="s">
        <v>595</v>
      </c>
      <c r="U44" s="157">
        <v>0.03</v>
      </c>
      <c r="V44" s="157">
        <f>ROUND(E44*U44,2)</f>
        <v>63.83</v>
      </c>
      <c r="W44" s="157"/>
      <c r="X44" s="157" t="s">
        <v>234</v>
      </c>
      <c r="Y44" s="157" t="s">
        <v>171</v>
      </c>
      <c r="Z44" s="147"/>
      <c r="AA44" s="147"/>
      <c r="AB44" s="147"/>
      <c r="AC44" s="147"/>
      <c r="AD44" s="147"/>
      <c r="AE44" s="147"/>
      <c r="AF44" s="147"/>
      <c r="AG44" s="147" t="s">
        <v>235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2.5" outlineLevel="2" x14ac:dyDescent="0.2">
      <c r="A45" s="154"/>
      <c r="B45" s="155"/>
      <c r="C45" s="253" t="s">
        <v>646</v>
      </c>
      <c r="D45" s="254"/>
      <c r="E45" s="254"/>
      <c r="F45" s="254"/>
      <c r="G45" s="254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174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77" t="str">
        <f>C45</f>
        <v>- podkladní vrstva ze štěrkodrti, prům. tl. 200 mm, s použitím stávajícího kameniva z odkopu - předpoklad využitelnosti = 60%, vč. rozšíření pod obruby</v>
      </c>
      <c r="BB45" s="147"/>
      <c r="BC45" s="147"/>
      <c r="BD45" s="147"/>
      <c r="BE45" s="147"/>
      <c r="BF45" s="147"/>
      <c r="BG45" s="147"/>
      <c r="BH45" s="147"/>
    </row>
    <row r="46" spans="1:60" ht="22.5" outlineLevel="3" x14ac:dyDescent="0.2">
      <c r="A46" s="154"/>
      <c r="B46" s="155"/>
      <c r="C46" s="251" t="s">
        <v>647</v>
      </c>
      <c r="D46" s="252"/>
      <c r="E46" s="252"/>
      <c r="F46" s="252"/>
      <c r="G46" s="252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174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77" t="str">
        <f>C46</f>
        <v>- stávající vyzískaný materiál bude použit v maximální možné míře ale jen v případě vhodnosti. Tento může být použit  i v rámci ostatních položek štěrkových vrstev v rámci tohoto objektu</v>
      </c>
      <c r="BB46" s="147"/>
      <c r="BC46" s="147"/>
      <c r="BD46" s="147"/>
      <c r="BE46" s="147"/>
      <c r="BF46" s="147"/>
      <c r="BG46" s="147"/>
      <c r="BH46" s="147"/>
    </row>
    <row r="47" spans="1:60" ht="22.5" outlineLevel="2" x14ac:dyDescent="0.2">
      <c r="A47" s="154"/>
      <c r="B47" s="155"/>
      <c r="C47" s="185" t="s">
        <v>648</v>
      </c>
      <c r="D47" s="183"/>
      <c r="E47" s="184">
        <v>1569.075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239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2.5" outlineLevel="3" x14ac:dyDescent="0.2">
      <c r="A48" s="154"/>
      <c r="B48" s="155"/>
      <c r="C48" s="185" t="s">
        <v>649</v>
      </c>
      <c r="D48" s="183"/>
      <c r="E48" s="184">
        <v>558.54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239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1">
        <v>10</v>
      </c>
      <c r="B49" s="172" t="s">
        <v>650</v>
      </c>
      <c r="C49" s="179" t="s">
        <v>651</v>
      </c>
      <c r="D49" s="173" t="s">
        <v>250</v>
      </c>
      <c r="E49" s="174">
        <v>1571.325</v>
      </c>
      <c r="F49" s="175"/>
      <c r="G49" s="176">
        <f>ROUND(E49*F49,2)</f>
        <v>0</v>
      </c>
      <c r="H49" s="158"/>
      <c r="I49" s="157">
        <f>ROUND(E49*H49,2)</f>
        <v>0</v>
      </c>
      <c r="J49" s="158"/>
      <c r="K49" s="157">
        <f>ROUND(E49*J49,2)</f>
        <v>0</v>
      </c>
      <c r="L49" s="157">
        <v>21</v>
      </c>
      <c r="M49" s="157">
        <f>G49*(1+L49/100)</f>
        <v>0</v>
      </c>
      <c r="N49" s="156">
        <v>0.129</v>
      </c>
      <c r="O49" s="156">
        <f>ROUND(E49*N49,2)</f>
        <v>202.7</v>
      </c>
      <c r="P49" s="156">
        <v>0</v>
      </c>
      <c r="Q49" s="156">
        <f>ROUND(E49*P49,2)</f>
        <v>0</v>
      </c>
      <c r="R49" s="157" t="s">
        <v>402</v>
      </c>
      <c r="S49" s="157" t="s">
        <v>183</v>
      </c>
      <c r="T49" s="157" t="s">
        <v>595</v>
      </c>
      <c r="U49" s="157">
        <v>0</v>
      </c>
      <c r="V49" s="157">
        <f>ROUND(E49*U49,2)</f>
        <v>0</v>
      </c>
      <c r="W49" s="157"/>
      <c r="X49" s="157" t="s">
        <v>403</v>
      </c>
      <c r="Y49" s="157" t="s">
        <v>171</v>
      </c>
      <c r="Z49" s="147"/>
      <c r="AA49" s="147"/>
      <c r="AB49" s="147"/>
      <c r="AC49" s="147"/>
      <c r="AD49" s="147"/>
      <c r="AE49" s="147"/>
      <c r="AF49" s="147"/>
      <c r="AG49" s="147" t="s">
        <v>404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253" t="s">
        <v>652</v>
      </c>
      <c r="D50" s="254"/>
      <c r="E50" s="254"/>
      <c r="F50" s="254"/>
      <c r="G50" s="254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174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22.5" outlineLevel="2" x14ac:dyDescent="0.2">
      <c r="A51" s="154"/>
      <c r="B51" s="155"/>
      <c r="C51" s="185" t="s">
        <v>653</v>
      </c>
      <c r="D51" s="183"/>
      <c r="E51" s="184">
        <v>722.4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239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2.5" outlineLevel="3" x14ac:dyDescent="0.2">
      <c r="A52" s="154"/>
      <c r="B52" s="155"/>
      <c r="C52" s="185" t="s">
        <v>654</v>
      </c>
      <c r="D52" s="183"/>
      <c r="E52" s="184">
        <v>564.58500000000004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239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 x14ac:dyDescent="0.2">
      <c r="A53" s="154"/>
      <c r="B53" s="155"/>
      <c r="C53" s="185" t="s">
        <v>655</v>
      </c>
      <c r="D53" s="183"/>
      <c r="E53" s="184">
        <v>284.33999999999997</v>
      </c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239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2.5" outlineLevel="1" x14ac:dyDescent="0.2">
      <c r="A54" s="171">
        <v>11</v>
      </c>
      <c r="B54" s="172" t="s">
        <v>656</v>
      </c>
      <c r="C54" s="179" t="s">
        <v>657</v>
      </c>
      <c r="D54" s="173" t="s">
        <v>250</v>
      </c>
      <c r="E54" s="174">
        <v>73.972499999999997</v>
      </c>
      <c r="F54" s="175"/>
      <c r="G54" s="176">
        <f>ROUND(E54*F54,2)</f>
        <v>0</v>
      </c>
      <c r="H54" s="158"/>
      <c r="I54" s="157">
        <f>ROUND(E54*H54,2)</f>
        <v>0</v>
      </c>
      <c r="J54" s="158"/>
      <c r="K54" s="157">
        <f>ROUND(E54*J54,2)</f>
        <v>0</v>
      </c>
      <c r="L54" s="157">
        <v>21</v>
      </c>
      <c r="M54" s="157">
        <f>G54*(1+L54/100)</f>
        <v>0</v>
      </c>
      <c r="N54" s="156">
        <v>0.13150000000000001</v>
      </c>
      <c r="O54" s="156">
        <f>ROUND(E54*N54,2)</f>
        <v>9.73</v>
      </c>
      <c r="P54" s="156">
        <v>0</v>
      </c>
      <c r="Q54" s="156">
        <f>ROUND(E54*P54,2)</f>
        <v>0</v>
      </c>
      <c r="R54" s="157" t="s">
        <v>402</v>
      </c>
      <c r="S54" s="157" t="s">
        <v>183</v>
      </c>
      <c r="T54" s="157" t="s">
        <v>595</v>
      </c>
      <c r="U54" s="157">
        <v>0</v>
      </c>
      <c r="V54" s="157">
        <f>ROUND(E54*U54,2)</f>
        <v>0</v>
      </c>
      <c r="W54" s="157"/>
      <c r="X54" s="157" t="s">
        <v>403</v>
      </c>
      <c r="Y54" s="157" t="s">
        <v>171</v>
      </c>
      <c r="Z54" s="147"/>
      <c r="AA54" s="147"/>
      <c r="AB54" s="147"/>
      <c r="AC54" s="147"/>
      <c r="AD54" s="147"/>
      <c r="AE54" s="147"/>
      <c r="AF54" s="147"/>
      <c r="AG54" s="147" t="s">
        <v>404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 x14ac:dyDescent="0.2">
      <c r="A55" s="154"/>
      <c r="B55" s="155"/>
      <c r="C55" s="253" t="s">
        <v>658</v>
      </c>
      <c r="D55" s="254"/>
      <c r="E55" s="254"/>
      <c r="F55" s="254"/>
      <c r="G55" s="254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174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33.75" outlineLevel="2" x14ac:dyDescent="0.2">
      <c r="A56" s="154"/>
      <c r="B56" s="155"/>
      <c r="C56" s="185" t="s">
        <v>659</v>
      </c>
      <c r="D56" s="183"/>
      <c r="E56" s="184">
        <v>31.8675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239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33.75" outlineLevel="3" x14ac:dyDescent="0.2">
      <c r="A57" s="154"/>
      <c r="B57" s="155"/>
      <c r="C57" s="185" t="s">
        <v>660</v>
      </c>
      <c r="D57" s="183"/>
      <c r="E57" s="184">
        <v>32.234999999999999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239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">
      <c r="A58" s="154"/>
      <c r="B58" s="155"/>
      <c r="C58" s="185" t="s">
        <v>661</v>
      </c>
      <c r="D58" s="183"/>
      <c r="E58" s="184">
        <v>9.8699999999999992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239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1">
        <v>12</v>
      </c>
      <c r="B59" s="172" t="s">
        <v>662</v>
      </c>
      <c r="C59" s="179" t="s">
        <v>663</v>
      </c>
      <c r="D59" s="173" t="s">
        <v>250</v>
      </c>
      <c r="E59" s="174">
        <v>15.12</v>
      </c>
      <c r="F59" s="175"/>
      <c r="G59" s="176">
        <f>ROUND(E59*F59,2)</f>
        <v>0</v>
      </c>
      <c r="H59" s="158"/>
      <c r="I59" s="157">
        <f>ROUND(E59*H59,2)</f>
        <v>0</v>
      </c>
      <c r="J59" s="158"/>
      <c r="K59" s="157">
        <f>ROUND(E59*J59,2)</f>
        <v>0</v>
      </c>
      <c r="L59" s="157">
        <v>21</v>
      </c>
      <c r="M59" s="157">
        <f>G59*(1+L59/100)</f>
        <v>0</v>
      </c>
      <c r="N59" s="156">
        <v>0.129</v>
      </c>
      <c r="O59" s="156">
        <f>ROUND(E59*N59,2)</f>
        <v>1.95</v>
      </c>
      <c r="P59" s="156">
        <v>0</v>
      </c>
      <c r="Q59" s="156">
        <f>ROUND(E59*P59,2)</f>
        <v>0</v>
      </c>
      <c r="R59" s="157" t="s">
        <v>402</v>
      </c>
      <c r="S59" s="157" t="s">
        <v>183</v>
      </c>
      <c r="T59" s="157" t="s">
        <v>595</v>
      </c>
      <c r="U59" s="157">
        <v>0</v>
      </c>
      <c r="V59" s="157">
        <f>ROUND(E59*U59,2)</f>
        <v>0</v>
      </c>
      <c r="W59" s="157"/>
      <c r="X59" s="157" t="s">
        <v>403</v>
      </c>
      <c r="Y59" s="157" t="s">
        <v>171</v>
      </c>
      <c r="Z59" s="147"/>
      <c r="AA59" s="147"/>
      <c r="AB59" s="147"/>
      <c r="AC59" s="147"/>
      <c r="AD59" s="147"/>
      <c r="AE59" s="147"/>
      <c r="AF59" s="147"/>
      <c r="AG59" s="147" t="s">
        <v>404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">
      <c r="A60" s="154"/>
      <c r="B60" s="155"/>
      <c r="C60" s="253" t="s">
        <v>664</v>
      </c>
      <c r="D60" s="254"/>
      <c r="E60" s="254"/>
      <c r="F60" s="254"/>
      <c r="G60" s="254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174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">
      <c r="A61" s="154"/>
      <c r="B61" s="155"/>
      <c r="C61" s="185" t="s">
        <v>665</v>
      </c>
      <c r="D61" s="183"/>
      <c r="E61" s="184">
        <v>3.78</v>
      </c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239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">
      <c r="A62" s="154"/>
      <c r="B62" s="155"/>
      <c r="C62" s="185" t="s">
        <v>666</v>
      </c>
      <c r="D62" s="183"/>
      <c r="E62" s="184">
        <v>3.78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239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">
      <c r="A63" s="154"/>
      <c r="B63" s="155"/>
      <c r="C63" s="185" t="s">
        <v>667</v>
      </c>
      <c r="D63" s="183"/>
      <c r="E63" s="184">
        <v>7.56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239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71">
        <v>13</v>
      </c>
      <c r="B64" s="172" t="s">
        <v>668</v>
      </c>
      <c r="C64" s="179" t="s">
        <v>669</v>
      </c>
      <c r="D64" s="173" t="s">
        <v>250</v>
      </c>
      <c r="E64" s="174">
        <v>1581.35</v>
      </c>
      <c r="F64" s="175"/>
      <c r="G64" s="176">
        <f>ROUND(E64*F64,2)</f>
        <v>0</v>
      </c>
      <c r="H64" s="158"/>
      <c r="I64" s="157">
        <f>ROUND(E64*H64,2)</f>
        <v>0</v>
      </c>
      <c r="J64" s="158"/>
      <c r="K64" s="157">
        <f>ROUND(E64*J64,2)</f>
        <v>0</v>
      </c>
      <c r="L64" s="157">
        <v>21</v>
      </c>
      <c r="M64" s="157">
        <f>G64*(1+L64/100)</f>
        <v>0</v>
      </c>
      <c r="N64" s="156">
        <v>7.3899999999999993E-2</v>
      </c>
      <c r="O64" s="156">
        <f>ROUND(E64*N64,2)</f>
        <v>116.86</v>
      </c>
      <c r="P64" s="156">
        <v>0</v>
      </c>
      <c r="Q64" s="156">
        <f>ROUND(E64*P64,2)</f>
        <v>0</v>
      </c>
      <c r="R64" s="157"/>
      <c r="S64" s="157" t="s">
        <v>183</v>
      </c>
      <c r="T64" s="157" t="s">
        <v>595</v>
      </c>
      <c r="U64" s="157">
        <v>0.45</v>
      </c>
      <c r="V64" s="157">
        <f>ROUND(E64*U64,2)</f>
        <v>711.61</v>
      </c>
      <c r="W64" s="157"/>
      <c r="X64" s="157" t="s">
        <v>234</v>
      </c>
      <c r="Y64" s="157" t="s">
        <v>171</v>
      </c>
      <c r="Z64" s="147"/>
      <c r="AA64" s="147"/>
      <c r="AB64" s="147"/>
      <c r="AC64" s="147"/>
      <c r="AD64" s="147"/>
      <c r="AE64" s="147"/>
      <c r="AF64" s="147"/>
      <c r="AG64" s="147" t="s">
        <v>235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2" x14ac:dyDescent="0.2">
      <c r="A65" s="154"/>
      <c r="B65" s="155"/>
      <c r="C65" s="253" t="s">
        <v>670</v>
      </c>
      <c r="D65" s="254"/>
      <c r="E65" s="254"/>
      <c r="F65" s="254"/>
      <c r="G65" s="254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174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2.5" outlineLevel="2" x14ac:dyDescent="0.2">
      <c r="A66" s="154"/>
      <c r="B66" s="155"/>
      <c r="C66" s="185" t="s">
        <v>671</v>
      </c>
      <c r="D66" s="183"/>
      <c r="E66" s="184">
        <v>688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239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">
      <c r="A67" s="154"/>
      <c r="B67" s="155"/>
      <c r="C67" s="185" t="s">
        <v>672</v>
      </c>
      <c r="D67" s="183"/>
      <c r="E67" s="184">
        <v>537.70000000000005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239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3" x14ac:dyDescent="0.2">
      <c r="A68" s="154"/>
      <c r="B68" s="155"/>
      <c r="C68" s="185" t="s">
        <v>673</v>
      </c>
      <c r="D68" s="183"/>
      <c r="E68" s="184">
        <v>270.8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239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33.75" outlineLevel="3" x14ac:dyDescent="0.2">
      <c r="A69" s="154"/>
      <c r="B69" s="155"/>
      <c r="C69" s="185" t="s">
        <v>674</v>
      </c>
      <c r="D69" s="183"/>
      <c r="E69" s="184">
        <v>30.35</v>
      </c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239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33.75" outlineLevel="3" x14ac:dyDescent="0.2">
      <c r="A70" s="154"/>
      <c r="B70" s="155"/>
      <c r="C70" s="185" t="s">
        <v>675</v>
      </c>
      <c r="D70" s="183"/>
      <c r="E70" s="184">
        <v>30.7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239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">
      <c r="A71" s="154"/>
      <c r="B71" s="155"/>
      <c r="C71" s="185" t="s">
        <v>676</v>
      </c>
      <c r="D71" s="183"/>
      <c r="E71" s="184">
        <v>9.4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239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">
      <c r="A72" s="154"/>
      <c r="B72" s="155"/>
      <c r="C72" s="185" t="s">
        <v>677</v>
      </c>
      <c r="D72" s="183"/>
      <c r="E72" s="184">
        <v>3.6</v>
      </c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239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3" x14ac:dyDescent="0.2">
      <c r="A73" s="154"/>
      <c r="B73" s="155"/>
      <c r="C73" s="185" t="s">
        <v>678</v>
      </c>
      <c r="D73" s="183"/>
      <c r="E73" s="184">
        <v>3.6</v>
      </c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239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 x14ac:dyDescent="0.2">
      <c r="A74" s="154"/>
      <c r="B74" s="155"/>
      <c r="C74" s="185" t="s">
        <v>679</v>
      </c>
      <c r="D74" s="183"/>
      <c r="E74" s="184">
        <v>7.2</v>
      </c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239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2.5" outlineLevel="1" x14ac:dyDescent="0.2">
      <c r="A75" s="171">
        <v>14</v>
      </c>
      <c r="B75" s="172" t="s">
        <v>680</v>
      </c>
      <c r="C75" s="179" t="s">
        <v>681</v>
      </c>
      <c r="D75" s="173" t="s">
        <v>250</v>
      </c>
      <c r="E75" s="174">
        <v>1739.4849999999999</v>
      </c>
      <c r="F75" s="175"/>
      <c r="G75" s="176">
        <f>ROUND(E75*F75,2)</f>
        <v>0</v>
      </c>
      <c r="H75" s="158"/>
      <c r="I75" s="157">
        <f>ROUND(E75*H75,2)</f>
        <v>0</v>
      </c>
      <c r="J75" s="158"/>
      <c r="K75" s="157">
        <f>ROUND(E75*J75,2)</f>
        <v>0</v>
      </c>
      <c r="L75" s="157">
        <v>21</v>
      </c>
      <c r="M75" s="157">
        <f>G75*(1+L75/100)</f>
        <v>0</v>
      </c>
      <c r="N75" s="156">
        <v>0.378</v>
      </c>
      <c r="O75" s="156">
        <f>ROUND(E75*N75,2)</f>
        <v>657.53</v>
      </c>
      <c r="P75" s="156">
        <v>0</v>
      </c>
      <c r="Q75" s="156">
        <f>ROUND(E75*P75,2)</f>
        <v>0</v>
      </c>
      <c r="R75" s="157"/>
      <c r="S75" s="157" t="s">
        <v>183</v>
      </c>
      <c r="T75" s="157" t="s">
        <v>595</v>
      </c>
      <c r="U75" s="157">
        <v>0.03</v>
      </c>
      <c r="V75" s="157">
        <f>ROUND(E75*U75,2)</f>
        <v>52.18</v>
      </c>
      <c r="W75" s="157"/>
      <c r="X75" s="157" t="s">
        <v>234</v>
      </c>
      <c r="Y75" s="157" t="s">
        <v>171</v>
      </c>
      <c r="Z75" s="147"/>
      <c r="AA75" s="147"/>
      <c r="AB75" s="147"/>
      <c r="AC75" s="147"/>
      <c r="AD75" s="147"/>
      <c r="AE75" s="147"/>
      <c r="AF75" s="147"/>
      <c r="AG75" s="147" t="s">
        <v>235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2" x14ac:dyDescent="0.2">
      <c r="A76" s="154"/>
      <c r="B76" s="155"/>
      <c r="C76" s="253" t="s">
        <v>682</v>
      </c>
      <c r="D76" s="254"/>
      <c r="E76" s="254"/>
      <c r="F76" s="254"/>
      <c r="G76" s="254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174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2.5" outlineLevel="2" x14ac:dyDescent="0.2">
      <c r="A77" s="154"/>
      <c r="B77" s="155"/>
      <c r="C77" s="185" t="s">
        <v>683</v>
      </c>
      <c r="D77" s="183"/>
      <c r="E77" s="184">
        <v>756.8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239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2.5" outlineLevel="3" x14ac:dyDescent="0.2">
      <c r="A78" s="154"/>
      <c r="B78" s="155"/>
      <c r="C78" s="185" t="s">
        <v>684</v>
      </c>
      <c r="D78" s="183"/>
      <c r="E78" s="184">
        <v>591.47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239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3" x14ac:dyDescent="0.2">
      <c r="A79" s="154"/>
      <c r="B79" s="155"/>
      <c r="C79" s="185" t="s">
        <v>685</v>
      </c>
      <c r="D79" s="183"/>
      <c r="E79" s="184">
        <v>297.88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239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33.75" outlineLevel="3" x14ac:dyDescent="0.2">
      <c r="A80" s="154"/>
      <c r="B80" s="155"/>
      <c r="C80" s="185" t="s">
        <v>686</v>
      </c>
      <c r="D80" s="183"/>
      <c r="E80" s="184">
        <v>33.384999999999998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239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33.75" outlineLevel="3" x14ac:dyDescent="0.2">
      <c r="A81" s="154"/>
      <c r="B81" s="155"/>
      <c r="C81" s="185" t="s">
        <v>687</v>
      </c>
      <c r="D81" s="183"/>
      <c r="E81" s="184">
        <v>33.770000000000003</v>
      </c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239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3" x14ac:dyDescent="0.2">
      <c r="A82" s="154"/>
      <c r="B82" s="155"/>
      <c r="C82" s="185" t="s">
        <v>688</v>
      </c>
      <c r="D82" s="183"/>
      <c r="E82" s="184">
        <v>10.34</v>
      </c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239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3" x14ac:dyDescent="0.2">
      <c r="A83" s="154"/>
      <c r="B83" s="155"/>
      <c r="C83" s="185" t="s">
        <v>689</v>
      </c>
      <c r="D83" s="183"/>
      <c r="E83" s="184">
        <v>3.96</v>
      </c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239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3" x14ac:dyDescent="0.2">
      <c r="A84" s="154"/>
      <c r="B84" s="155"/>
      <c r="C84" s="185" t="s">
        <v>690</v>
      </c>
      <c r="D84" s="183"/>
      <c r="E84" s="184">
        <v>3.96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239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 x14ac:dyDescent="0.2">
      <c r="A85" s="154"/>
      <c r="B85" s="155"/>
      <c r="C85" s="185" t="s">
        <v>691</v>
      </c>
      <c r="D85" s="183"/>
      <c r="E85" s="184">
        <v>7.92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239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1">
        <v>15</v>
      </c>
      <c r="B86" s="172" t="s">
        <v>692</v>
      </c>
      <c r="C86" s="179" t="s">
        <v>693</v>
      </c>
      <c r="D86" s="173" t="s">
        <v>250</v>
      </c>
      <c r="E86" s="174">
        <v>94.08</v>
      </c>
      <c r="F86" s="175"/>
      <c r="G86" s="176">
        <f>ROUND(E86*F86,2)</f>
        <v>0</v>
      </c>
      <c r="H86" s="158"/>
      <c r="I86" s="157">
        <f>ROUND(E86*H86,2)</f>
        <v>0</v>
      </c>
      <c r="J86" s="158"/>
      <c r="K86" s="157">
        <f>ROUND(E86*J86,2)</f>
        <v>0</v>
      </c>
      <c r="L86" s="157">
        <v>21</v>
      </c>
      <c r="M86" s="157">
        <f>G86*(1+L86/100)</f>
        <v>0</v>
      </c>
      <c r="N86" s="156">
        <v>0.17244999999999999</v>
      </c>
      <c r="O86" s="156">
        <f>ROUND(E86*N86,2)</f>
        <v>16.22</v>
      </c>
      <c r="P86" s="156">
        <v>0</v>
      </c>
      <c r="Q86" s="156">
        <f>ROUND(E86*P86,2)</f>
        <v>0</v>
      </c>
      <c r="R86" s="157" t="s">
        <v>402</v>
      </c>
      <c r="S86" s="157" t="s">
        <v>183</v>
      </c>
      <c r="T86" s="157" t="s">
        <v>595</v>
      </c>
      <c r="U86" s="157">
        <v>0</v>
      </c>
      <c r="V86" s="157">
        <f>ROUND(E86*U86,2)</f>
        <v>0</v>
      </c>
      <c r="W86" s="157"/>
      <c r="X86" s="157" t="s">
        <v>403</v>
      </c>
      <c r="Y86" s="157" t="s">
        <v>171</v>
      </c>
      <c r="Z86" s="147"/>
      <c r="AA86" s="147"/>
      <c r="AB86" s="147"/>
      <c r="AC86" s="147"/>
      <c r="AD86" s="147"/>
      <c r="AE86" s="147"/>
      <c r="AF86" s="147"/>
      <c r="AG86" s="147" t="s">
        <v>404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 x14ac:dyDescent="0.2">
      <c r="A87" s="154"/>
      <c r="B87" s="155"/>
      <c r="C87" s="253" t="s">
        <v>694</v>
      </c>
      <c r="D87" s="254"/>
      <c r="E87" s="254"/>
      <c r="F87" s="254"/>
      <c r="G87" s="254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174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">
      <c r="A88" s="154"/>
      <c r="B88" s="155"/>
      <c r="C88" s="185" t="s">
        <v>695</v>
      </c>
      <c r="D88" s="183"/>
      <c r="E88" s="184">
        <v>57.225000000000001</v>
      </c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239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3" x14ac:dyDescent="0.2">
      <c r="A89" s="154"/>
      <c r="B89" s="155"/>
      <c r="C89" s="185" t="s">
        <v>696</v>
      </c>
      <c r="D89" s="183"/>
      <c r="E89" s="184">
        <v>36.854999999999997</v>
      </c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239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3" x14ac:dyDescent="0.2">
      <c r="A90" s="154"/>
      <c r="B90" s="155"/>
      <c r="C90" s="185" t="s">
        <v>697</v>
      </c>
      <c r="D90" s="183"/>
      <c r="E90" s="184"/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239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22.5" outlineLevel="1" x14ac:dyDescent="0.2">
      <c r="A91" s="171">
        <v>16</v>
      </c>
      <c r="B91" s="172" t="s">
        <v>698</v>
      </c>
      <c r="C91" s="179" t="s">
        <v>699</v>
      </c>
      <c r="D91" s="173" t="s">
        <v>250</v>
      </c>
      <c r="E91" s="174">
        <v>54.704999999999998</v>
      </c>
      <c r="F91" s="175"/>
      <c r="G91" s="176">
        <f>ROUND(E91*F91,2)</f>
        <v>0</v>
      </c>
      <c r="H91" s="158"/>
      <c r="I91" s="157">
        <f>ROUND(E91*H91,2)</f>
        <v>0</v>
      </c>
      <c r="J91" s="158"/>
      <c r="K91" s="157">
        <f>ROUND(E91*J91,2)</f>
        <v>0</v>
      </c>
      <c r="L91" s="157">
        <v>21</v>
      </c>
      <c r="M91" s="157">
        <f>G91*(1+L91/100)</f>
        <v>0</v>
      </c>
      <c r="N91" s="156">
        <v>0.17824000000000001</v>
      </c>
      <c r="O91" s="156">
        <f>ROUND(E91*N91,2)</f>
        <v>9.75</v>
      </c>
      <c r="P91" s="156">
        <v>0</v>
      </c>
      <c r="Q91" s="156">
        <f>ROUND(E91*P91,2)</f>
        <v>0</v>
      </c>
      <c r="R91" s="157" t="s">
        <v>402</v>
      </c>
      <c r="S91" s="157" t="s">
        <v>183</v>
      </c>
      <c r="T91" s="157" t="s">
        <v>595</v>
      </c>
      <c r="U91" s="157">
        <v>0</v>
      </c>
      <c r="V91" s="157">
        <f>ROUND(E91*U91,2)</f>
        <v>0</v>
      </c>
      <c r="W91" s="157"/>
      <c r="X91" s="157" t="s">
        <v>403</v>
      </c>
      <c r="Y91" s="157" t="s">
        <v>171</v>
      </c>
      <c r="Z91" s="147"/>
      <c r="AA91" s="147"/>
      <c r="AB91" s="147"/>
      <c r="AC91" s="147"/>
      <c r="AD91" s="147"/>
      <c r="AE91" s="147"/>
      <c r="AF91" s="147"/>
      <c r="AG91" s="147" t="s">
        <v>404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2" x14ac:dyDescent="0.2">
      <c r="A92" s="154"/>
      <c r="B92" s="155"/>
      <c r="C92" s="253" t="s">
        <v>700</v>
      </c>
      <c r="D92" s="254"/>
      <c r="E92" s="254"/>
      <c r="F92" s="254"/>
      <c r="G92" s="254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174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22.5" outlineLevel="2" x14ac:dyDescent="0.2">
      <c r="A93" s="154"/>
      <c r="B93" s="155"/>
      <c r="C93" s="185" t="s">
        <v>701</v>
      </c>
      <c r="D93" s="183"/>
      <c r="E93" s="184">
        <v>33.39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239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3" x14ac:dyDescent="0.2">
      <c r="A94" s="154"/>
      <c r="B94" s="155"/>
      <c r="C94" s="185" t="s">
        <v>702</v>
      </c>
      <c r="D94" s="183"/>
      <c r="E94" s="184">
        <v>21.315000000000001</v>
      </c>
      <c r="F94" s="157"/>
      <c r="G94" s="157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239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3" x14ac:dyDescent="0.2">
      <c r="A95" s="154"/>
      <c r="B95" s="155"/>
      <c r="C95" s="185" t="s">
        <v>697</v>
      </c>
      <c r="D95" s="183"/>
      <c r="E95" s="184"/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239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ht="22.5" outlineLevel="1" x14ac:dyDescent="0.2">
      <c r="A96" s="171">
        <v>17</v>
      </c>
      <c r="B96" s="172" t="s">
        <v>703</v>
      </c>
      <c r="C96" s="179" t="s">
        <v>704</v>
      </c>
      <c r="D96" s="173" t="s">
        <v>250</v>
      </c>
      <c r="E96" s="174">
        <v>14.385</v>
      </c>
      <c r="F96" s="175"/>
      <c r="G96" s="176">
        <f>ROUND(E96*F96,2)</f>
        <v>0</v>
      </c>
      <c r="H96" s="158"/>
      <c r="I96" s="157">
        <f>ROUND(E96*H96,2)</f>
        <v>0</v>
      </c>
      <c r="J96" s="158"/>
      <c r="K96" s="157">
        <f>ROUND(E96*J96,2)</f>
        <v>0</v>
      </c>
      <c r="L96" s="157">
        <v>21</v>
      </c>
      <c r="M96" s="157">
        <f>G96*(1+L96/100)</f>
        <v>0</v>
      </c>
      <c r="N96" s="156">
        <v>0.13714999999999999</v>
      </c>
      <c r="O96" s="156">
        <f>ROUND(E96*N96,2)</f>
        <v>1.97</v>
      </c>
      <c r="P96" s="156">
        <v>0</v>
      </c>
      <c r="Q96" s="156">
        <f>ROUND(E96*P96,2)</f>
        <v>0</v>
      </c>
      <c r="R96" s="157" t="s">
        <v>402</v>
      </c>
      <c r="S96" s="157" t="s">
        <v>183</v>
      </c>
      <c r="T96" s="157" t="s">
        <v>595</v>
      </c>
      <c r="U96" s="157">
        <v>0</v>
      </c>
      <c r="V96" s="157">
        <f>ROUND(E96*U96,2)</f>
        <v>0</v>
      </c>
      <c r="W96" s="157"/>
      <c r="X96" s="157" t="s">
        <v>403</v>
      </c>
      <c r="Y96" s="157" t="s">
        <v>171</v>
      </c>
      <c r="Z96" s="147"/>
      <c r="AA96" s="147"/>
      <c r="AB96" s="147"/>
      <c r="AC96" s="147"/>
      <c r="AD96" s="147"/>
      <c r="AE96" s="147"/>
      <c r="AF96" s="147"/>
      <c r="AG96" s="147" t="s">
        <v>404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2" x14ac:dyDescent="0.2">
      <c r="A97" s="154"/>
      <c r="B97" s="155"/>
      <c r="C97" s="253" t="s">
        <v>705</v>
      </c>
      <c r="D97" s="254"/>
      <c r="E97" s="254"/>
      <c r="F97" s="254"/>
      <c r="G97" s="254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174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2" x14ac:dyDescent="0.2">
      <c r="A98" s="154"/>
      <c r="B98" s="155"/>
      <c r="C98" s="185" t="s">
        <v>706</v>
      </c>
      <c r="D98" s="183"/>
      <c r="E98" s="184">
        <v>10.815</v>
      </c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239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3" x14ac:dyDescent="0.2">
      <c r="A99" s="154"/>
      <c r="B99" s="155"/>
      <c r="C99" s="185" t="s">
        <v>707</v>
      </c>
      <c r="D99" s="183"/>
      <c r="E99" s="184">
        <v>3.57</v>
      </c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239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1">
        <v>18</v>
      </c>
      <c r="B100" s="172" t="s">
        <v>708</v>
      </c>
      <c r="C100" s="179" t="s">
        <v>709</v>
      </c>
      <c r="D100" s="173" t="s">
        <v>250</v>
      </c>
      <c r="E100" s="174">
        <v>155.4</v>
      </c>
      <c r="F100" s="175"/>
      <c r="G100" s="176">
        <f>ROUND(E100*F100,2)</f>
        <v>0</v>
      </c>
      <c r="H100" s="158"/>
      <c r="I100" s="157">
        <f>ROUND(E100*H100,2)</f>
        <v>0</v>
      </c>
      <c r="J100" s="158"/>
      <c r="K100" s="157">
        <f>ROUND(E100*J100,2)</f>
        <v>0</v>
      </c>
      <c r="L100" s="157">
        <v>21</v>
      </c>
      <c r="M100" s="157">
        <f>G100*(1+L100/100)</f>
        <v>0</v>
      </c>
      <c r="N100" s="156">
        <v>7.3899999999999993E-2</v>
      </c>
      <c r="O100" s="156">
        <f>ROUND(E100*N100,2)</f>
        <v>11.48</v>
      </c>
      <c r="P100" s="156">
        <v>0</v>
      </c>
      <c r="Q100" s="156">
        <f>ROUND(E100*P100,2)</f>
        <v>0</v>
      </c>
      <c r="R100" s="157"/>
      <c r="S100" s="157" t="s">
        <v>183</v>
      </c>
      <c r="T100" s="157" t="s">
        <v>595</v>
      </c>
      <c r="U100" s="157">
        <v>0.48</v>
      </c>
      <c r="V100" s="157">
        <f>ROUND(E100*U100,2)</f>
        <v>74.59</v>
      </c>
      <c r="W100" s="157"/>
      <c r="X100" s="157" t="s">
        <v>234</v>
      </c>
      <c r="Y100" s="157" t="s">
        <v>171</v>
      </c>
      <c r="Z100" s="147"/>
      <c r="AA100" s="147"/>
      <c r="AB100" s="147"/>
      <c r="AC100" s="147"/>
      <c r="AD100" s="147"/>
      <c r="AE100" s="147"/>
      <c r="AF100" s="147"/>
      <c r="AG100" s="147" t="s">
        <v>235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2" x14ac:dyDescent="0.2">
      <c r="A101" s="154"/>
      <c r="B101" s="155"/>
      <c r="C101" s="253" t="s">
        <v>710</v>
      </c>
      <c r="D101" s="254"/>
      <c r="E101" s="254"/>
      <c r="F101" s="254"/>
      <c r="G101" s="254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174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2" x14ac:dyDescent="0.2">
      <c r="A102" s="154"/>
      <c r="B102" s="155"/>
      <c r="C102" s="185" t="s">
        <v>711</v>
      </c>
      <c r="D102" s="183"/>
      <c r="E102" s="184">
        <v>54.5</v>
      </c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239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">
      <c r="A103" s="154"/>
      <c r="B103" s="155"/>
      <c r="C103" s="185" t="s">
        <v>712</v>
      </c>
      <c r="D103" s="183"/>
      <c r="E103" s="184">
        <v>35.1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239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22.5" outlineLevel="3" x14ac:dyDescent="0.2">
      <c r="A104" s="154"/>
      <c r="B104" s="155"/>
      <c r="C104" s="185" t="s">
        <v>713</v>
      </c>
      <c r="D104" s="183"/>
      <c r="E104" s="184">
        <v>31.8</v>
      </c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239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3" x14ac:dyDescent="0.2">
      <c r="A105" s="154"/>
      <c r="B105" s="155"/>
      <c r="C105" s="185" t="s">
        <v>714</v>
      </c>
      <c r="D105" s="183"/>
      <c r="E105" s="184">
        <v>20.3</v>
      </c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239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3" x14ac:dyDescent="0.2">
      <c r="A106" s="154"/>
      <c r="B106" s="155"/>
      <c r="C106" s="185" t="s">
        <v>715</v>
      </c>
      <c r="D106" s="183"/>
      <c r="E106" s="184">
        <v>10.3</v>
      </c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239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3" x14ac:dyDescent="0.2">
      <c r="A107" s="154"/>
      <c r="B107" s="155"/>
      <c r="C107" s="185" t="s">
        <v>716</v>
      </c>
      <c r="D107" s="183"/>
      <c r="E107" s="184">
        <v>3.4</v>
      </c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239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71">
        <v>19</v>
      </c>
      <c r="B108" s="172" t="s">
        <v>717</v>
      </c>
      <c r="C108" s="179" t="s">
        <v>718</v>
      </c>
      <c r="D108" s="173" t="s">
        <v>401</v>
      </c>
      <c r="E108" s="174">
        <v>4.0999999999999996</v>
      </c>
      <c r="F108" s="175"/>
      <c r="G108" s="176">
        <f>ROUND(E108*F108,2)</f>
        <v>0</v>
      </c>
      <c r="H108" s="158"/>
      <c r="I108" s="157">
        <f>ROUND(E108*H108,2)</f>
        <v>0</v>
      </c>
      <c r="J108" s="158"/>
      <c r="K108" s="157">
        <f>ROUND(E108*J108,2)</f>
        <v>0</v>
      </c>
      <c r="L108" s="157">
        <v>21</v>
      </c>
      <c r="M108" s="157">
        <f>G108*(1+L108/100)</f>
        <v>0</v>
      </c>
      <c r="N108" s="156">
        <v>1</v>
      </c>
      <c r="O108" s="156">
        <f>ROUND(E108*N108,2)</f>
        <v>4.0999999999999996</v>
      </c>
      <c r="P108" s="156">
        <v>0</v>
      </c>
      <c r="Q108" s="156">
        <f>ROUND(E108*P108,2)</f>
        <v>0</v>
      </c>
      <c r="R108" s="157" t="s">
        <v>402</v>
      </c>
      <c r="S108" s="157" t="s">
        <v>183</v>
      </c>
      <c r="T108" s="157" t="s">
        <v>595</v>
      </c>
      <c r="U108" s="157">
        <v>0</v>
      </c>
      <c r="V108" s="157">
        <f>ROUND(E108*U108,2)</f>
        <v>0</v>
      </c>
      <c r="W108" s="157"/>
      <c r="X108" s="157" t="s">
        <v>403</v>
      </c>
      <c r="Y108" s="157" t="s">
        <v>171</v>
      </c>
      <c r="Z108" s="147"/>
      <c r="AA108" s="147"/>
      <c r="AB108" s="147"/>
      <c r="AC108" s="147"/>
      <c r="AD108" s="147"/>
      <c r="AE108" s="147"/>
      <c r="AF108" s="147"/>
      <c r="AG108" s="147" t="s">
        <v>404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2" x14ac:dyDescent="0.2">
      <c r="A109" s="154"/>
      <c r="B109" s="155"/>
      <c r="C109" s="253" t="s">
        <v>719</v>
      </c>
      <c r="D109" s="254"/>
      <c r="E109" s="254"/>
      <c r="F109" s="254"/>
      <c r="G109" s="254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174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3" x14ac:dyDescent="0.2">
      <c r="A110" s="154"/>
      <c r="B110" s="155"/>
      <c r="C110" s="251" t="s">
        <v>720</v>
      </c>
      <c r="D110" s="252"/>
      <c r="E110" s="252"/>
      <c r="F110" s="252"/>
      <c r="G110" s="252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174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3" x14ac:dyDescent="0.2">
      <c r="A111" s="154"/>
      <c r="B111" s="155"/>
      <c r="C111" s="251" t="s">
        <v>721</v>
      </c>
      <c r="D111" s="252"/>
      <c r="E111" s="252"/>
      <c r="F111" s="252"/>
      <c r="G111" s="252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174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2" x14ac:dyDescent="0.2">
      <c r="A112" s="154"/>
      <c r="B112" s="155"/>
      <c r="C112" s="185" t="s">
        <v>722</v>
      </c>
      <c r="D112" s="183"/>
      <c r="E112" s="184">
        <v>4.0999999999999996</v>
      </c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239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71">
        <v>20</v>
      </c>
      <c r="B113" s="172" t="s">
        <v>723</v>
      </c>
      <c r="C113" s="179" t="s">
        <v>724</v>
      </c>
      <c r="D113" s="173" t="s">
        <v>250</v>
      </c>
      <c r="E113" s="174">
        <v>20.5</v>
      </c>
      <c r="F113" s="175"/>
      <c r="G113" s="176">
        <f>ROUND(E113*F113,2)</f>
        <v>0</v>
      </c>
      <c r="H113" s="158"/>
      <c r="I113" s="157">
        <f>ROUND(E113*H113,2)</f>
        <v>0</v>
      </c>
      <c r="J113" s="158"/>
      <c r="K113" s="157">
        <f>ROUND(E113*J113,2)</f>
        <v>0</v>
      </c>
      <c r="L113" s="157">
        <v>21</v>
      </c>
      <c r="M113" s="157">
        <f>G113*(1+L113/100)</f>
        <v>0</v>
      </c>
      <c r="N113" s="156">
        <v>0.11</v>
      </c>
      <c r="O113" s="156">
        <f>ROUND(E113*N113,2)</f>
        <v>2.2599999999999998</v>
      </c>
      <c r="P113" s="156">
        <v>0</v>
      </c>
      <c r="Q113" s="156">
        <f>ROUND(E113*P113,2)</f>
        <v>0</v>
      </c>
      <c r="R113" s="157"/>
      <c r="S113" s="157" t="s">
        <v>183</v>
      </c>
      <c r="T113" s="157" t="s">
        <v>595</v>
      </c>
      <c r="U113" s="157">
        <v>1.19</v>
      </c>
      <c r="V113" s="157">
        <f>ROUND(E113*U113,2)</f>
        <v>24.4</v>
      </c>
      <c r="W113" s="157"/>
      <c r="X113" s="157" t="s">
        <v>234</v>
      </c>
      <c r="Y113" s="157" t="s">
        <v>171</v>
      </c>
      <c r="Z113" s="147"/>
      <c r="AA113" s="147"/>
      <c r="AB113" s="147"/>
      <c r="AC113" s="147"/>
      <c r="AD113" s="147"/>
      <c r="AE113" s="147"/>
      <c r="AF113" s="147"/>
      <c r="AG113" s="147" t="s">
        <v>235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2" x14ac:dyDescent="0.2">
      <c r="A114" s="154"/>
      <c r="B114" s="155"/>
      <c r="C114" s="253" t="s">
        <v>725</v>
      </c>
      <c r="D114" s="254"/>
      <c r="E114" s="254"/>
      <c r="F114" s="254"/>
      <c r="G114" s="254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174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2" x14ac:dyDescent="0.2">
      <c r="A115" s="154"/>
      <c r="B115" s="155"/>
      <c r="C115" s="185" t="s">
        <v>726</v>
      </c>
      <c r="D115" s="183"/>
      <c r="E115" s="184">
        <v>20.5</v>
      </c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239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71">
        <v>21</v>
      </c>
      <c r="B116" s="172" t="s">
        <v>727</v>
      </c>
      <c r="C116" s="179" t="s">
        <v>728</v>
      </c>
      <c r="D116" s="173" t="s">
        <v>250</v>
      </c>
      <c r="E116" s="174">
        <v>110.1</v>
      </c>
      <c r="F116" s="175"/>
      <c r="G116" s="176">
        <f>ROUND(E116*F116,2)</f>
        <v>0</v>
      </c>
      <c r="H116" s="158"/>
      <c r="I116" s="157">
        <f>ROUND(E116*H116,2)</f>
        <v>0</v>
      </c>
      <c r="J116" s="158"/>
      <c r="K116" s="157">
        <f>ROUND(E116*J116,2)</f>
        <v>0</v>
      </c>
      <c r="L116" s="157">
        <v>21</v>
      </c>
      <c r="M116" s="157">
        <f>G116*(1+L116/100)</f>
        <v>0</v>
      </c>
      <c r="N116" s="156">
        <v>7.1999999999999995E-2</v>
      </c>
      <c r="O116" s="156">
        <f>ROUND(E116*N116,2)</f>
        <v>7.93</v>
      </c>
      <c r="P116" s="156">
        <v>0</v>
      </c>
      <c r="Q116" s="156">
        <f>ROUND(E116*P116,2)</f>
        <v>0</v>
      </c>
      <c r="R116" s="157"/>
      <c r="S116" s="157" t="s">
        <v>183</v>
      </c>
      <c r="T116" s="157" t="s">
        <v>595</v>
      </c>
      <c r="U116" s="157">
        <v>0.38</v>
      </c>
      <c r="V116" s="157">
        <f>ROUND(E116*U116,2)</f>
        <v>41.84</v>
      </c>
      <c r="W116" s="157"/>
      <c r="X116" s="157" t="s">
        <v>234</v>
      </c>
      <c r="Y116" s="157" t="s">
        <v>171</v>
      </c>
      <c r="Z116" s="147"/>
      <c r="AA116" s="147"/>
      <c r="AB116" s="147"/>
      <c r="AC116" s="147"/>
      <c r="AD116" s="147"/>
      <c r="AE116" s="147"/>
      <c r="AF116" s="147"/>
      <c r="AG116" s="147" t="s">
        <v>235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2" x14ac:dyDescent="0.2">
      <c r="A117" s="154"/>
      <c r="B117" s="155"/>
      <c r="C117" s="253" t="s">
        <v>729</v>
      </c>
      <c r="D117" s="254"/>
      <c r="E117" s="254"/>
      <c r="F117" s="254"/>
      <c r="G117" s="254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174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3" x14ac:dyDescent="0.2">
      <c r="A118" s="154"/>
      <c r="B118" s="155"/>
      <c r="C118" s="251" t="s">
        <v>730</v>
      </c>
      <c r="D118" s="252"/>
      <c r="E118" s="252"/>
      <c r="F118" s="252"/>
      <c r="G118" s="252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174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2" x14ac:dyDescent="0.2">
      <c r="A119" s="154"/>
      <c r="B119" s="155"/>
      <c r="C119" s="185" t="s">
        <v>731</v>
      </c>
      <c r="D119" s="183"/>
      <c r="E119" s="184">
        <v>45.3</v>
      </c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239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3" x14ac:dyDescent="0.2">
      <c r="A120" s="154"/>
      <c r="B120" s="155"/>
      <c r="C120" s="185" t="s">
        <v>314</v>
      </c>
      <c r="D120" s="183"/>
      <c r="E120" s="184">
        <v>14.1</v>
      </c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239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ht="22.5" outlineLevel="3" x14ac:dyDescent="0.2">
      <c r="A121" s="154"/>
      <c r="B121" s="155"/>
      <c r="C121" s="185" t="s">
        <v>315</v>
      </c>
      <c r="D121" s="183"/>
      <c r="E121" s="184">
        <v>50.7</v>
      </c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239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ht="22.5" outlineLevel="1" x14ac:dyDescent="0.2">
      <c r="A122" s="171">
        <v>22</v>
      </c>
      <c r="B122" s="172" t="s">
        <v>732</v>
      </c>
      <c r="C122" s="179" t="s">
        <v>733</v>
      </c>
      <c r="D122" s="173" t="s">
        <v>250</v>
      </c>
      <c r="E122" s="174">
        <v>343.2</v>
      </c>
      <c r="F122" s="175"/>
      <c r="G122" s="176">
        <f>ROUND(E122*F122,2)</f>
        <v>0</v>
      </c>
      <c r="H122" s="158"/>
      <c r="I122" s="157">
        <f>ROUND(E122*H122,2)</f>
        <v>0</v>
      </c>
      <c r="J122" s="158"/>
      <c r="K122" s="157">
        <f>ROUND(E122*J122,2)</f>
        <v>0</v>
      </c>
      <c r="L122" s="157">
        <v>21</v>
      </c>
      <c r="M122" s="157">
        <f>G122*(1+L122/100)</f>
        <v>0</v>
      </c>
      <c r="N122" s="156">
        <v>0.441</v>
      </c>
      <c r="O122" s="156">
        <f>ROUND(E122*N122,2)</f>
        <v>151.35</v>
      </c>
      <c r="P122" s="156">
        <v>0</v>
      </c>
      <c r="Q122" s="156">
        <f>ROUND(E122*P122,2)</f>
        <v>0</v>
      </c>
      <c r="R122" s="157"/>
      <c r="S122" s="157" t="s">
        <v>183</v>
      </c>
      <c r="T122" s="157" t="s">
        <v>595</v>
      </c>
      <c r="U122" s="157">
        <v>0.03</v>
      </c>
      <c r="V122" s="157">
        <f>ROUND(E122*U122,2)</f>
        <v>10.3</v>
      </c>
      <c r="W122" s="157"/>
      <c r="X122" s="157" t="s">
        <v>234</v>
      </c>
      <c r="Y122" s="157" t="s">
        <v>171</v>
      </c>
      <c r="Z122" s="147"/>
      <c r="AA122" s="147"/>
      <c r="AB122" s="147"/>
      <c r="AC122" s="147"/>
      <c r="AD122" s="147"/>
      <c r="AE122" s="147"/>
      <c r="AF122" s="147"/>
      <c r="AG122" s="147" t="s">
        <v>235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2" x14ac:dyDescent="0.2">
      <c r="A123" s="154"/>
      <c r="B123" s="155"/>
      <c r="C123" s="253" t="s">
        <v>734</v>
      </c>
      <c r="D123" s="254"/>
      <c r="E123" s="254"/>
      <c r="F123" s="254"/>
      <c r="G123" s="254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174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2" x14ac:dyDescent="0.2">
      <c r="A124" s="154"/>
      <c r="B124" s="155"/>
      <c r="C124" s="185" t="s">
        <v>735</v>
      </c>
      <c r="D124" s="183"/>
      <c r="E124" s="184">
        <v>65.400000000000006</v>
      </c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239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3" x14ac:dyDescent="0.2">
      <c r="A125" s="154"/>
      <c r="B125" s="155"/>
      <c r="C125" s="185" t="s">
        <v>736</v>
      </c>
      <c r="D125" s="183"/>
      <c r="E125" s="184">
        <v>42.12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239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22.5" outlineLevel="3" x14ac:dyDescent="0.2">
      <c r="A126" s="154"/>
      <c r="B126" s="155"/>
      <c r="C126" s="185" t="s">
        <v>737</v>
      </c>
      <c r="D126" s="183"/>
      <c r="E126" s="184">
        <v>38.159999999999997</v>
      </c>
      <c r="F126" s="157"/>
      <c r="G126" s="157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57"/>
      <c r="Z126" s="147"/>
      <c r="AA126" s="147"/>
      <c r="AB126" s="147"/>
      <c r="AC126" s="147"/>
      <c r="AD126" s="147"/>
      <c r="AE126" s="147"/>
      <c r="AF126" s="147"/>
      <c r="AG126" s="147" t="s">
        <v>239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3" x14ac:dyDescent="0.2">
      <c r="A127" s="154"/>
      <c r="B127" s="155"/>
      <c r="C127" s="185" t="s">
        <v>738</v>
      </c>
      <c r="D127" s="183"/>
      <c r="E127" s="184">
        <v>24.36</v>
      </c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239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3" x14ac:dyDescent="0.2">
      <c r="A128" s="154"/>
      <c r="B128" s="155"/>
      <c r="C128" s="185" t="s">
        <v>739</v>
      </c>
      <c r="D128" s="183"/>
      <c r="E128" s="184">
        <v>12.36</v>
      </c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239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3" x14ac:dyDescent="0.2">
      <c r="A129" s="154"/>
      <c r="B129" s="155"/>
      <c r="C129" s="185" t="s">
        <v>740</v>
      </c>
      <c r="D129" s="183"/>
      <c r="E129" s="184">
        <v>4.08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239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3" x14ac:dyDescent="0.2">
      <c r="A130" s="154"/>
      <c r="B130" s="155"/>
      <c r="C130" s="185" t="s">
        <v>741</v>
      </c>
      <c r="D130" s="183"/>
      <c r="E130" s="184">
        <v>24.6</v>
      </c>
      <c r="F130" s="157"/>
      <c r="G130" s="157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7"/>
      <c r="AA130" s="147"/>
      <c r="AB130" s="147"/>
      <c r="AC130" s="147"/>
      <c r="AD130" s="147"/>
      <c r="AE130" s="147"/>
      <c r="AF130" s="147"/>
      <c r="AG130" s="147" t="s">
        <v>239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ht="22.5" outlineLevel="3" x14ac:dyDescent="0.2">
      <c r="A131" s="154"/>
      <c r="B131" s="155"/>
      <c r="C131" s="185" t="s">
        <v>742</v>
      </c>
      <c r="D131" s="183"/>
      <c r="E131" s="184">
        <v>54.36</v>
      </c>
      <c r="F131" s="157"/>
      <c r="G131" s="15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239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ht="22.5" outlineLevel="3" x14ac:dyDescent="0.2">
      <c r="A132" s="154"/>
      <c r="B132" s="155"/>
      <c r="C132" s="185" t="s">
        <v>743</v>
      </c>
      <c r="D132" s="183"/>
      <c r="E132" s="184">
        <v>16.920000000000002</v>
      </c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239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ht="22.5" outlineLevel="3" x14ac:dyDescent="0.2">
      <c r="A133" s="154"/>
      <c r="B133" s="155"/>
      <c r="C133" s="185" t="s">
        <v>744</v>
      </c>
      <c r="D133" s="183"/>
      <c r="E133" s="184">
        <v>60.84</v>
      </c>
      <c r="F133" s="157"/>
      <c r="G133" s="15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239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ht="22.5" outlineLevel="1" x14ac:dyDescent="0.2">
      <c r="A134" s="171">
        <v>23</v>
      </c>
      <c r="B134" s="172" t="s">
        <v>732</v>
      </c>
      <c r="C134" s="179" t="s">
        <v>733</v>
      </c>
      <c r="D134" s="173" t="s">
        <v>250</v>
      </c>
      <c r="E134" s="174">
        <v>35.299999999999997</v>
      </c>
      <c r="F134" s="175"/>
      <c r="G134" s="176">
        <f>ROUND(E134*F134,2)</f>
        <v>0</v>
      </c>
      <c r="H134" s="158"/>
      <c r="I134" s="157">
        <f>ROUND(E134*H134,2)</f>
        <v>0</v>
      </c>
      <c r="J134" s="158"/>
      <c r="K134" s="157">
        <f>ROUND(E134*J134,2)</f>
        <v>0</v>
      </c>
      <c r="L134" s="157">
        <v>21</v>
      </c>
      <c r="M134" s="157">
        <f>G134*(1+L134/100)</f>
        <v>0</v>
      </c>
      <c r="N134" s="156">
        <v>0.441</v>
      </c>
      <c r="O134" s="156">
        <f>ROUND(E134*N134,2)</f>
        <v>15.57</v>
      </c>
      <c r="P134" s="156">
        <v>0</v>
      </c>
      <c r="Q134" s="156">
        <f>ROUND(E134*P134,2)</f>
        <v>0</v>
      </c>
      <c r="R134" s="157"/>
      <c r="S134" s="157" t="s">
        <v>183</v>
      </c>
      <c r="T134" s="157" t="s">
        <v>595</v>
      </c>
      <c r="U134" s="157">
        <v>0.03</v>
      </c>
      <c r="V134" s="157">
        <f>ROUND(E134*U134,2)</f>
        <v>1.06</v>
      </c>
      <c r="W134" s="157"/>
      <c r="X134" s="157" t="s">
        <v>234</v>
      </c>
      <c r="Y134" s="157" t="s">
        <v>171</v>
      </c>
      <c r="Z134" s="147"/>
      <c r="AA134" s="147"/>
      <c r="AB134" s="147"/>
      <c r="AC134" s="147"/>
      <c r="AD134" s="147"/>
      <c r="AE134" s="147"/>
      <c r="AF134" s="147"/>
      <c r="AG134" s="147" t="s">
        <v>235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2" x14ac:dyDescent="0.2">
      <c r="A135" s="154"/>
      <c r="B135" s="155"/>
      <c r="C135" s="253" t="s">
        <v>745</v>
      </c>
      <c r="D135" s="254"/>
      <c r="E135" s="254"/>
      <c r="F135" s="254"/>
      <c r="G135" s="254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7"/>
      <c r="AA135" s="147"/>
      <c r="AB135" s="147"/>
      <c r="AC135" s="147"/>
      <c r="AD135" s="147"/>
      <c r="AE135" s="147"/>
      <c r="AF135" s="147"/>
      <c r="AG135" s="147" t="s">
        <v>174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2" x14ac:dyDescent="0.2">
      <c r="A136" s="154"/>
      <c r="B136" s="155"/>
      <c r="C136" s="185" t="s">
        <v>746</v>
      </c>
      <c r="D136" s="183"/>
      <c r="E136" s="184">
        <v>35.299999999999997</v>
      </c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239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71">
        <v>24</v>
      </c>
      <c r="B137" s="172" t="s">
        <v>747</v>
      </c>
      <c r="C137" s="179" t="s">
        <v>748</v>
      </c>
      <c r="D137" s="173" t="s">
        <v>250</v>
      </c>
      <c r="E137" s="174">
        <v>159.25</v>
      </c>
      <c r="F137" s="175"/>
      <c r="G137" s="176">
        <f>ROUND(E137*F137,2)</f>
        <v>0</v>
      </c>
      <c r="H137" s="158"/>
      <c r="I137" s="157">
        <f>ROUND(E137*H137,2)</f>
        <v>0</v>
      </c>
      <c r="J137" s="158"/>
      <c r="K137" s="157">
        <f>ROUND(E137*J137,2)</f>
        <v>0</v>
      </c>
      <c r="L137" s="157">
        <v>21</v>
      </c>
      <c r="M137" s="157">
        <f>G137*(1+L137/100)</f>
        <v>0</v>
      </c>
      <c r="N137" s="156">
        <v>0.19694999999999999</v>
      </c>
      <c r="O137" s="156">
        <f>ROUND(E137*N137,2)</f>
        <v>31.36</v>
      </c>
      <c r="P137" s="156">
        <v>0</v>
      </c>
      <c r="Q137" s="156">
        <f>ROUND(E137*P137,2)</f>
        <v>0</v>
      </c>
      <c r="R137" s="157"/>
      <c r="S137" s="157" t="s">
        <v>183</v>
      </c>
      <c r="T137" s="157" t="s">
        <v>595</v>
      </c>
      <c r="U137" s="157">
        <v>5.1999999999999998E-2</v>
      </c>
      <c r="V137" s="157">
        <f>ROUND(E137*U137,2)</f>
        <v>8.2799999999999994</v>
      </c>
      <c r="W137" s="157"/>
      <c r="X137" s="157" t="s">
        <v>234</v>
      </c>
      <c r="Y137" s="157" t="s">
        <v>171</v>
      </c>
      <c r="Z137" s="147"/>
      <c r="AA137" s="147"/>
      <c r="AB137" s="147"/>
      <c r="AC137" s="147"/>
      <c r="AD137" s="147"/>
      <c r="AE137" s="147"/>
      <c r="AF137" s="147"/>
      <c r="AG137" s="147" t="s">
        <v>235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2" x14ac:dyDescent="0.2">
      <c r="A138" s="154"/>
      <c r="B138" s="155"/>
      <c r="C138" s="253" t="s">
        <v>749</v>
      </c>
      <c r="D138" s="254"/>
      <c r="E138" s="254"/>
      <c r="F138" s="254"/>
      <c r="G138" s="254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7"/>
      <c r="AA138" s="147"/>
      <c r="AB138" s="147"/>
      <c r="AC138" s="147"/>
      <c r="AD138" s="147"/>
      <c r="AE138" s="147"/>
      <c r="AF138" s="147"/>
      <c r="AG138" s="147" t="s">
        <v>174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2" x14ac:dyDescent="0.2">
      <c r="A139" s="154"/>
      <c r="B139" s="155"/>
      <c r="C139" s="185" t="s">
        <v>750</v>
      </c>
      <c r="D139" s="183"/>
      <c r="E139" s="184">
        <v>159.25</v>
      </c>
      <c r="F139" s="157"/>
      <c r="G139" s="15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7"/>
      <c r="AA139" s="147"/>
      <c r="AB139" s="147"/>
      <c r="AC139" s="147"/>
      <c r="AD139" s="147"/>
      <c r="AE139" s="147"/>
      <c r="AF139" s="147"/>
      <c r="AG139" s="147" t="s">
        <v>239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x14ac:dyDescent="0.2">
      <c r="A140" s="164" t="s">
        <v>163</v>
      </c>
      <c r="B140" s="165" t="s">
        <v>118</v>
      </c>
      <c r="C140" s="178" t="s">
        <v>119</v>
      </c>
      <c r="D140" s="166"/>
      <c r="E140" s="167"/>
      <c r="F140" s="168"/>
      <c r="G140" s="169">
        <f>SUMIF(AG141:AG245,"&lt;&gt;NOR",G141:G245)</f>
        <v>0</v>
      </c>
      <c r="H140" s="163"/>
      <c r="I140" s="163">
        <f>SUM(I141:I245)</f>
        <v>0</v>
      </c>
      <c r="J140" s="163"/>
      <c r="K140" s="163">
        <f>SUM(K141:K245)</f>
        <v>0</v>
      </c>
      <c r="L140" s="163"/>
      <c r="M140" s="163">
        <f>SUM(M141:M245)</f>
        <v>0</v>
      </c>
      <c r="N140" s="162"/>
      <c r="O140" s="162">
        <f>SUM(O141:O245)</f>
        <v>893.20999999999992</v>
      </c>
      <c r="P140" s="162"/>
      <c r="Q140" s="162">
        <f>SUM(Q141:Q245)</f>
        <v>0</v>
      </c>
      <c r="R140" s="163"/>
      <c r="S140" s="163"/>
      <c r="T140" s="163"/>
      <c r="U140" s="163"/>
      <c r="V140" s="163">
        <f>SUM(V141:V245)</f>
        <v>1118.43</v>
      </c>
      <c r="W140" s="163"/>
      <c r="X140" s="163"/>
      <c r="Y140" s="163"/>
      <c r="AG140" t="s">
        <v>164</v>
      </c>
    </row>
    <row r="141" spans="1:60" outlineLevel="1" x14ac:dyDescent="0.2">
      <c r="A141" s="171">
        <v>25</v>
      </c>
      <c r="B141" s="172" t="s">
        <v>751</v>
      </c>
      <c r="C141" s="179" t="s">
        <v>752</v>
      </c>
      <c r="D141" s="173" t="s">
        <v>414</v>
      </c>
      <c r="E141" s="174">
        <v>2</v>
      </c>
      <c r="F141" s="175"/>
      <c r="G141" s="176">
        <f>ROUND(E141*F141,2)</f>
        <v>0</v>
      </c>
      <c r="H141" s="158"/>
      <c r="I141" s="157">
        <f>ROUND(E141*H141,2)</f>
        <v>0</v>
      </c>
      <c r="J141" s="158"/>
      <c r="K141" s="157">
        <f>ROUND(E141*J141,2)</f>
        <v>0</v>
      </c>
      <c r="L141" s="157">
        <v>21</v>
      </c>
      <c r="M141" s="157">
        <f>G141*(1+L141/100)</f>
        <v>0</v>
      </c>
      <c r="N141" s="156">
        <v>6.9000000000000006E-2</v>
      </c>
      <c r="O141" s="156">
        <f>ROUND(E141*N141,2)</f>
        <v>0.14000000000000001</v>
      </c>
      <c r="P141" s="156">
        <v>0</v>
      </c>
      <c r="Q141" s="156">
        <f>ROUND(E141*P141,2)</f>
        <v>0</v>
      </c>
      <c r="R141" s="157" t="s">
        <v>402</v>
      </c>
      <c r="S141" s="157" t="s">
        <v>183</v>
      </c>
      <c r="T141" s="157" t="s">
        <v>753</v>
      </c>
      <c r="U141" s="157">
        <v>0</v>
      </c>
      <c r="V141" s="157">
        <f>ROUND(E141*U141,2)</f>
        <v>0</v>
      </c>
      <c r="W141" s="157"/>
      <c r="X141" s="157" t="s">
        <v>403</v>
      </c>
      <c r="Y141" s="157" t="s">
        <v>171</v>
      </c>
      <c r="Z141" s="147"/>
      <c r="AA141" s="147"/>
      <c r="AB141" s="147"/>
      <c r="AC141" s="147"/>
      <c r="AD141" s="147"/>
      <c r="AE141" s="147"/>
      <c r="AF141" s="147"/>
      <c r="AG141" s="147" t="s">
        <v>404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2" x14ac:dyDescent="0.2">
      <c r="A142" s="154"/>
      <c r="B142" s="155"/>
      <c r="C142" s="253" t="s">
        <v>754</v>
      </c>
      <c r="D142" s="254"/>
      <c r="E142" s="254"/>
      <c r="F142" s="254"/>
      <c r="G142" s="254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7"/>
      <c r="AA142" s="147"/>
      <c r="AB142" s="147"/>
      <c r="AC142" s="147"/>
      <c r="AD142" s="147"/>
      <c r="AE142" s="147"/>
      <c r="AF142" s="147"/>
      <c r="AG142" s="147" t="s">
        <v>174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3" x14ac:dyDescent="0.2">
      <c r="A143" s="154"/>
      <c r="B143" s="155"/>
      <c r="C143" s="251" t="s">
        <v>755</v>
      </c>
      <c r="D143" s="252"/>
      <c r="E143" s="252"/>
      <c r="F143" s="252"/>
      <c r="G143" s="252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7"/>
      <c r="AA143" s="147"/>
      <c r="AB143" s="147"/>
      <c r="AC143" s="147"/>
      <c r="AD143" s="147"/>
      <c r="AE143" s="147"/>
      <c r="AF143" s="147"/>
      <c r="AG143" s="147" t="s">
        <v>174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3" x14ac:dyDescent="0.2">
      <c r="A144" s="154"/>
      <c r="B144" s="155"/>
      <c r="C144" s="251" t="s">
        <v>756</v>
      </c>
      <c r="D144" s="252"/>
      <c r="E144" s="252"/>
      <c r="F144" s="252"/>
      <c r="G144" s="252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7"/>
      <c r="AA144" s="147"/>
      <c r="AB144" s="147"/>
      <c r="AC144" s="147"/>
      <c r="AD144" s="147"/>
      <c r="AE144" s="147"/>
      <c r="AF144" s="147"/>
      <c r="AG144" s="147" t="s">
        <v>174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71">
        <v>26</v>
      </c>
      <c r="B145" s="172" t="s">
        <v>757</v>
      </c>
      <c r="C145" s="179" t="s">
        <v>758</v>
      </c>
      <c r="D145" s="173" t="s">
        <v>414</v>
      </c>
      <c r="E145" s="174">
        <v>6</v>
      </c>
      <c r="F145" s="175"/>
      <c r="G145" s="176">
        <f>ROUND(E145*F145,2)</f>
        <v>0</v>
      </c>
      <c r="H145" s="158"/>
      <c r="I145" s="157">
        <f>ROUND(E145*H145,2)</f>
        <v>0</v>
      </c>
      <c r="J145" s="158"/>
      <c r="K145" s="157">
        <f>ROUND(E145*J145,2)</f>
        <v>0</v>
      </c>
      <c r="L145" s="157">
        <v>21</v>
      </c>
      <c r="M145" s="157">
        <f>G145*(1+L145/100)</f>
        <v>0</v>
      </c>
      <c r="N145" s="156">
        <v>8.7999999999999995E-2</v>
      </c>
      <c r="O145" s="156">
        <f>ROUND(E145*N145,2)</f>
        <v>0.53</v>
      </c>
      <c r="P145" s="156">
        <v>0</v>
      </c>
      <c r="Q145" s="156">
        <f>ROUND(E145*P145,2)</f>
        <v>0</v>
      </c>
      <c r="R145" s="157" t="s">
        <v>402</v>
      </c>
      <c r="S145" s="157" t="s">
        <v>183</v>
      </c>
      <c r="T145" s="157" t="s">
        <v>759</v>
      </c>
      <c r="U145" s="157">
        <v>0</v>
      </c>
      <c r="V145" s="157">
        <f>ROUND(E145*U145,2)</f>
        <v>0</v>
      </c>
      <c r="W145" s="157"/>
      <c r="X145" s="157" t="s">
        <v>403</v>
      </c>
      <c r="Y145" s="157" t="s">
        <v>171</v>
      </c>
      <c r="Z145" s="147"/>
      <c r="AA145" s="147"/>
      <c r="AB145" s="147"/>
      <c r="AC145" s="147"/>
      <c r="AD145" s="147"/>
      <c r="AE145" s="147"/>
      <c r="AF145" s="147"/>
      <c r="AG145" s="147" t="s">
        <v>404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2" x14ac:dyDescent="0.2">
      <c r="A146" s="154"/>
      <c r="B146" s="155"/>
      <c r="C146" s="253" t="s">
        <v>754</v>
      </c>
      <c r="D146" s="254"/>
      <c r="E146" s="254"/>
      <c r="F146" s="254"/>
      <c r="G146" s="254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7"/>
      <c r="AA146" s="147"/>
      <c r="AB146" s="147"/>
      <c r="AC146" s="147"/>
      <c r="AD146" s="147"/>
      <c r="AE146" s="147"/>
      <c r="AF146" s="147"/>
      <c r="AG146" s="147" t="s">
        <v>174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3" x14ac:dyDescent="0.2">
      <c r="A147" s="154"/>
      <c r="B147" s="155"/>
      <c r="C147" s="251" t="s">
        <v>760</v>
      </c>
      <c r="D147" s="252"/>
      <c r="E147" s="252"/>
      <c r="F147" s="252"/>
      <c r="G147" s="252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7"/>
      <c r="AA147" s="147"/>
      <c r="AB147" s="147"/>
      <c r="AC147" s="147"/>
      <c r="AD147" s="147"/>
      <c r="AE147" s="147"/>
      <c r="AF147" s="147"/>
      <c r="AG147" s="147" t="s">
        <v>174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3" x14ac:dyDescent="0.2">
      <c r="A148" s="154"/>
      <c r="B148" s="155"/>
      <c r="C148" s="251" t="s">
        <v>756</v>
      </c>
      <c r="D148" s="252"/>
      <c r="E148" s="252"/>
      <c r="F148" s="252"/>
      <c r="G148" s="252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174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71">
        <v>27</v>
      </c>
      <c r="B149" s="172" t="s">
        <v>761</v>
      </c>
      <c r="C149" s="179" t="s">
        <v>762</v>
      </c>
      <c r="D149" s="173" t="s">
        <v>414</v>
      </c>
      <c r="E149" s="174">
        <v>12</v>
      </c>
      <c r="F149" s="175"/>
      <c r="G149" s="176">
        <f>ROUND(E149*F149,2)</f>
        <v>0</v>
      </c>
      <c r="H149" s="158"/>
      <c r="I149" s="157">
        <f>ROUND(E149*H149,2)</f>
        <v>0</v>
      </c>
      <c r="J149" s="158"/>
      <c r="K149" s="157">
        <f>ROUND(E149*J149,2)</f>
        <v>0</v>
      </c>
      <c r="L149" s="157">
        <v>21</v>
      </c>
      <c r="M149" s="157">
        <f>G149*(1+L149/100)</f>
        <v>0</v>
      </c>
      <c r="N149" s="156">
        <v>0.16900000000000001</v>
      </c>
      <c r="O149" s="156">
        <f>ROUND(E149*N149,2)</f>
        <v>2.0299999999999998</v>
      </c>
      <c r="P149" s="156">
        <v>0</v>
      </c>
      <c r="Q149" s="156">
        <f>ROUND(E149*P149,2)</f>
        <v>0</v>
      </c>
      <c r="R149" s="157" t="s">
        <v>402</v>
      </c>
      <c r="S149" s="157" t="s">
        <v>183</v>
      </c>
      <c r="T149" s="157" t="s">
        <v>753</v>
      </c>
      <c r="U149" s="157">
        <v>0</v>
      </c>
      <c r="V149" s="157">
        <f>ROUND(E149*U149,2)</f>
        <v>0</v>
      </c>
      <c r="W149" s="157"/>
      <c r="X149" s="157" t="s">
        <v>403</v>
      </c>
      <c r="Y149" s="157" t="s">
        <v>171</v>
      </c>
      <c r="Z149" s="147"/>
      <c r="AA149" s="147"/>
      <c r="AB149" s="147"/>
      <c r="AC149" s="147"/>
      <c r="AD149" s="147"/>
      <c r="AE149" s="147"/>
      <c r="AF149" s="147"/>
      <c r="AG149" s="147" t="s">
        <v>404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2" x14ac:dyDescent="0.2">
      <c r="A150" s="154"/>
      <c r="B150" s="155"/>
      <c r="C150" s="253" t="s">
        <v>754</v>
      </c>
      <c r="D150" s="254"/>
      <c r="E150" s="254"/>
      <c r="F150" s="254"/>
      <c r="G150" s="254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7"/>
      <c r="AA150" s="147"/>
      <c r="AB150" s="147"/>
      <c r="AC150" s="147"/>
      <c r="AD150" s="147"/>
      <c r="AE150" s="147"/>
      <c r="AF150" s="147"/>
      <c r="AG150" s="147" t="s">
        <v>174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3" x14ac:dyDescent="0.2">
      <c r="A151" s="154"/>
      <c r="B151" s="155"/>
      <c r="C151" s="251" t="s">
        <v>763</v>
      </c>
      <c r="D151" s="252"/>
      <c r="E151" s="252"/>
      <c r="F151" s="252"/>
      <c r="G151" s="252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57"/>
      <c r="Z151" s="147"/>
      <c r="AA151" s="147"/>
      <c r="AB151" s="147"/>
      <c r="AC151" s="147"/>
      <c r="AD151" s="147"/>
      <c r="AE151" s="147"/>
      <c r="AF151" s="147"/>
      <c r="AG151" s="147" t="s">
        <v>174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3" x14ac:dyDescent="0.2">
      <c r="A152" s="154"/>
      <c r="B152" s="155"/>
      <c r="C152" s="251" t="s">
        <v>756</v>
      </c>
      <c r="D152" s="252"/>
      <c r="E152" s="252"/>
      <c r="F152" s="252"/>
      <c r="G152" s="252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7"/>
      <c r="AA152" s="147"/>
      <c r="AB152" s="147"/>
      <c r="AC152" s="147"/>
      <c r="AD152" s="147"/>
      <c r="AE152" s="147"/>
      <c r="AF152" s="147"/>
      <c r="AG152" s="147" t="s">
        <v>174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71">
        <v>28</v>
      </c>
      <c r="B153" s="172" t="s">
        <v>764</v>
      </c>
      <c r="C153" s="179" t="s">
        <v>765</v>
      </c>
      <c r="D153" s="173" t="s">
        <v>414</v>
      </c>
      <c r="E153" s="174">
        <v>20</v>
      </c>
      <c r="F153" s="175"/>
      <c r="G153" s="176">
        <f>ROUND(E153*F153,2)</f>
        <v>0</v>
      </c>
      <c r="H153" s="158"/>
      <c r="I153" s="157">
        <f>ROUND(E153*H153,2)</f>
        <v>0</v>
      </c>
      <c r="J153" s="158"/>
      <c r="K153" s="157">
        <f>ROUND(E153*J153,2)</f>
        <v>0</v>
      </c>
      <c r="L153" s="157">
        <v>21</v>
      </c>
      <c r="M153" s="157">
        <f>G153*(1+L153/100)</f>
        <v>0</v>
      </c>
      <c r="N153" s="156">
        <v>7.0200000000000002E-3</v>
      </c>
      <c r="O153" s="156">
        <f>ROUND(E153*N153,2)</f>
        <v>0.14000000000000001</v>
      </c>
      <c r="P153" s="156">
        <v>0</v>
      </c>
      <c r="Q153" s="156">
        <f>ROUND(E153*P153,2)</f>
        <v>0</v>
      </c>
      <c r="R153" s="157"/>
      <c r="S153" s="157" t="s">
        <v>183</v>
      </c>
      <c r="T153" s="157" t="s">
        <v>759</v>
      </c>
      <c r="U153" s="157">
        <v>1.0900000000000001</v>
      </c>
      <c r="V153" s="157">
        <f>ROUND(E153*U153,2)</f>
        <v>21.8</v>
      </c>
      <c r="W153" s="157"/>
      <c r="X153" s="157" t="s">
        <v>234</v>
      </c>
      <c r="Y153" s="157" t="s">
        <v>171</v>
      </c>
      <c r="Z153" s="147"/>
      <c r="AA153" s="147"/>
      <c r="AB153" s="147"/>
      <c r="AC153" s="147"/>
      <c r="AD153" s="147"/>
      <c r="AE153" s="147"/>
      <c r="AF153" s="147"/>
      <c r="AG153" s="147" t="s">
        <v>235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2" x14ac:dyDescent="0.2">
      <c r="A154" s="154"/>
      <c r="B154" s="155"/>
      <c r="C154" s="253" t="s">
        <v>766</v>
      </c>
      <c r="D154" s="254"/>
      <c r="E154" s="254"/>
      <c r="F154" s="254"/>
      <c r="G154" s="254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7"/>
      <c r="AA154" s="147"/>
      <c r="AB154" s="147"/>
      <c r="AC154" s="147"/>
      <c r="AD154" s="147"/>
      <c r="AE154" s="147"/>
      <c r="AF154" s="147"/>
      <c r="AG154" s="147" t="s">
        <v>174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2" x14ac:dyDescent="0.2">
      <c r="A155" s="154"/>
      <c r="B155" s="155"/>
      <c r="C155" s="185" t="s">
        <v>767</v>
      </c>
      <c r="D155" s="183"/>
      <c r="E155" s="184">
        <v>2</v>
      </c>
      <c r="F155" s="157"/>
      <c r="G155" s="157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7"/>
      <c r="AA155" s="147"/>
      <c r="AB155" s="147"/>
      <c r="AC155" s="147"/>
      <c r="AD155" s="147"/>
      <c r="AE155" s="147"/>
      <c r="AF155" s="147"/>
      <c r="AG155" s="147" t="s">
        <v>239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3" x14ac:dyDescent="0.2">
      <c r="A156" s="154"/>
      <c r="B156" s="155"/>
      <c r="C156" s="185" t="s">
        <v>768</v>
      </c>
      <c r="D156" s="183"/>
      <c r="E156" s="184">
        <v>6</v>
      </c>
      <c r="F156" s="157"/>
      <c r="G156" s="157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57"/>
      <c r="Z156" s="147"/>
      <c r="AA156" s="147"/>
      <c r="AB156" s="147"/>
      <c r="AC156" s="147"/>
      <c r="AD156" s="147"/>
      <c r="AE156" s="147"/>
      <c r="AF156" s="147"/>
      <c r="AG156" s="147" t="s">
        <v>239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3" x14ac:dyDescent="0.2">
      <c r="A157" s="154"/>
      <c r="B157" s="155"/>
      <c r="C157" s="185" t="s">
        <v>769</v>
      </c>
      <c r="D157" s="183"/>
      <c r="E157" s="184">
        <v>12</v>
      </c>
      <c r="F157" s="157"/>
      <c r="G157" s="157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7"/>
      <c r="AA157" s="147"/>
      <c r="AB157" s="147"/>
      <c r="AC157" s="147"/>
      <c r="AD157" s="147"/>
      <c r="AE157" s="147"/>
      <c r="AF157" s="147"/>
      <c r="AG157" s="147" t="s">
        <v>239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71">
        <v>29</v>
      </c>
      <c r="B158" s="172" t="s">
        <v>770</v>
      </c>
      <c r="C158" s="179" t="s">
        <v>771</v>
      </c>
      <c r="D158" s="173" t="s">
        <v>326</v>
      </c>
      <c r="E158" s="174">
        <v>1246.9000000000001</v>
      </c>
      <c r="F158" s="175"/>
      <c r="G158" s="176">
        <f>ROUND(E158*F158,2)</f>
        <v>0</v>
      </c>
      <c r="H158" s="158"/>
      <c r="I158" s="157">
        <f>ROUND(E158*H158,2)</f>
        <v>0</v>
      </c>
      <c r="J158" s="158"/>
      <c r="K158" s="157">
        <f>ROUND(E158*J158,2)</f>
        <v>0</v>
      </c>
      <c r="L158" s="157">
        <v>21</v>
      </c>
      <c r="M158" s="157">
        <f>G158*(1+L158/100)</f>
        <v>0</v>
      </c>
      <c r="N158" s="156">
        <v>9.9709999999999993E-2</v>
      </c>
      <c r="O158" s="156">
        <f>ROUND(E158*N158,2)</f>
        <v>124.33</v>
      </c>
      <c r="P158" s="156">
        <v>0</v>
      </c>
      <c r="Q158" s="156">
        <f>ROUND(E158*P158,2)</f>
        <v>0</v>
      </c>
      <c r="R158" s="157"/>
      <c r="S158" s="157" t="s">
        <v>183</v>
      </c>
      <c r="T158" s="157" t="s">
        <v>759</v>
      </c>
      <c r="U158" s="157">
        <v>0.12</v>
      </c>
      <c r="V158" s="157">
        <f>ROUND(E158*U158,2)</f>
        <v>149.63</v>
      </c>
      <c r="W158" s="157"/>
      <c r="X158" s="157" t="s">
        <v>234</v>
      </c>
      <c r="Y158" s="157" t="s">
        <v>171</v>
      </c>
      <c r="Z158" s="147"/>
      <c r="AA158" s="147"/>
      <c r="AB158" s="147"/>
      <c r="AC158" s="147"/>
      <c r="AD158" s="147"/>
      <c r="AE158" s="147"/>
      <c r="AF158" s="147"/>
      <c r="AG158" s="147" t="s">
        <v>235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2" x14ac:dyDescent="0.2">
      <c r="A159" s="154"/>
      <c r="B159" s="155"/>
      <c r="C159" s="253" t="s">
        <v>772</v>
      </c>
      <c r="D159" s="254"/>
      <c r="E159" s="254"/>
      <c r="F159" s="254"/>
      <c r="G159" s="254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7"/>
      <c r="AA159" s="147"/>
      <c r="AB159" s="147"/>
      <c r="AC159" s="147"/>
      <c r="AD159" s="147"/>
      <c r="AE159" s="147"/>
      <c r="AF159" s="147"/>
      <c r="AG159" s="147" t="s">
        <v>174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ht="22.5" outlineLevel="2" x14ac:dyDescent="0.2">
      <c r="A160" s="154"/>
      <c r="B160" s="155"/>
      <c r="C160" s="185" t="s">
        <v>773</v>
      </c>
      <c r="D160" s="183"/>
      <c r="E160" s="184">
        <v>552.79999999999995</v>
      </c>
      <c r="F160" s="157"/>
      <c r="G160" s="157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57"/>
      <c r="Z160" s="147"/>
      <c r="AA160" s="147"/>
      <c r="AB160" s="147"/>
      <c r="AC160" s="147"/>
      <c r="AD160" s="147"/>
      <c r="AE160" s="147"/>
      <c r="AF160" s="147"/>
      <c r="AG160" s="147" t="s">
        <v>239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ht="33.75" outlineLevel="3" x14ac:dyDescent="0.2">
      <c r="A161" s="154"/>
      <c r="B161" s="155"/>
      <c r="C161" s="185" t="s">
        <v>774</v>
      </c>
      <c r="D161" s="183"/>
      <c r="E161" s="184">
        <v>536.5</v>
      </c>
      <c r="F161" s="157"/>
      <c r="G161" s="157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7"/>
      <c r="AA161" s="147"/>
      <c r="AB161" s="147"/>
      <c r="AC161" s="147"/>
      <c r="AD161" s="147"/>
      <c r="AE161" s="147"/>
      <c r="AF161" s="147"/>
      <c r="AG161" s="147" t="s">
        <v>239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3" x14ac:dyDescent="0.2">
      <c r="A162" s="154"/>
      <c r="B162" s="155"/>
      <c r="C162" s="185" t="s">
        <v>775</v>
      </c>
      <c r="D162" s="183"/>
      <c r="E162" s="184">
        <v>157.6</v>
      </c>
      <c r="F162" s="157"/>
      <c r="G162" s="157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57"/>
      <c r="Z162" s="147"/>
      <c r="AA162" s="147"/>
      <c r="AB162" s="147"/>
      <c r="AC162" s="147"/>
      <c r="AD162" s="147"/>
      <c r="AE162" s="147"/>
      <c r="AF162" s="147"/>
      <c r="AG162" s="147" t="s">
        <v>239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71">
        <v>30</v>
      </c>
      <c r="B163" s="172" t="s">
        <v>776</v>
      </c>
      <c r="C163" s="179" t="s">
        <v>777</v>
      </c>
      <c r="D163" s="173" t="s">
        <v>414</v>
      </c>
      <c r="E163" s="174">
        <v>20</v>
      </c>
      <c r="F163" s="175"/>
      <c r="G163" s="176">
        <f>ROUND(E163*F163,2)</f>
        <v>0</v>
      </c>
      <c r="H163" s="158"/>
      <c r="I163" s="157">
        <f>ROUND(E163*H163,2)</f>
        <v>0</v>
      </c>
      <c r="J163" s="158"/>
      <c r="K163" s="157">
        <f>ROUND(E163*J163,2)</f>
        <v>0</v>
      </c>
      <c r="L163" s="157">
        <v>21</v>
      </c>
      <c r="M163" s="157">
        <f>G163*(1+L163/100)</f>
        <v>0</v>
      </c>
      <c r="N163" s="156">
        <v>0.43093999999999999</v>
      </c>
      <c r="O163" s="156">
        <f>ROUND(E163*N163,2)</f>
        <v>8.6199999999999992</v>
      </c>
      <c r="P163" s="156">
        <v>0</v>
      </c>
      <c r="Q163" s="156">
        <f>ROUND(E163*P163,2)</f>
        <v>0</v>
      </c>
      <c r="R163" s="157"/>
      <c r="S163" s="157" t="s">
        <v>183</v>
      </c>
      <c r="T163" s="157" t="s">
        <v>759</v>
      </c>
      <c r="U163" s="157">
        <v>3.82</v>
      </c>
      <c r="V163" s="157">
        <f>ROUND(E163*U163,2)</f>
        <v>76.400000000000006</v>
      </c>
      <c r="W163" s="157"/>
      <c r="X163" s="157" t="s">
        <v>234</v>
      </c>
      <c r="Y163" s="157" t="s">
        <v>171</v>
      </c>
      <c r="Z163" s="147"/>
      <c r="AA163" s="147"/>
      <c r="AB163" s="147"/>
      <c r="AC163" s="147"/>
      <c r="AD163" s="147"/>
      <c r="AE163" s="147"/>
      <c r="AF163" s="147"/>
      <c r="AG163" s="147" t="s">
        <v>235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2" x14ac:dyDescent="0.2">
      <c r="A164" s="154"/>
      <c r="B164" s="155"/>
      <c r="C164" s="253" t="s">
        <v>778</v>
      </c>
      <c r="D164" s="254"/>
      <c r="E164" s="254"/>
      <c r="F164" s="254"/>
      <c r="G164" s="254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7"/>
      <c r="AA164" s="147"/>
      <c r="AB164" s="147"/>
      <c r="AC164" s="147"/>
      <c r="AD164" s="147"/>
      <c r="AE164" s="147"/>
      <c r="AF164" s="147"/>
      <c r="AG164" s="147" t="s">
        <v>174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2" x14ac:dyDescent="0.2">
      <c r="A165" s="154"/>
      <c r="B165" s="155"/>
      <c r="C165" s="185" t="s">
        <v>767</v>
      </c>
      <c r="D165" s="183"/>
      <c r="E165" s="184">
        <v>2</v>
      </c>
      <c r="F165" s="157"/>
      <c r="G165" s="157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57"/>
      <c r="Z165" s="147"/>
      <c r="AA165" s="147"/>
      <c r="AB165" s="147"/>
      <c r="AC165" s="147"/>
      <c r="AD165" s="147"/>
      <c r="AE165" s="147"/>
      <c r="AF165" s="147"/>
      <c r="AG165" s="147" t="s">
        <v>239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3" x14ac:dyDescent="0.2">
      <c r="A166" s="154"/>
      <c r="B166" s="155"/>
      <c r="C166" s="185" t="s">
        <v>768</v>
      </c>
      <c r="D166" s="183"/>
      <c r="E166" s="184">
        <v>6</v>
      </c>
      <c r="F166" s="157"/>
      <c r="G166" s="157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57"/>
      <c r="Z166" s="147"/>
      <c r="AA166" s="147"/>
      <c r="AB166" s="147"/>
      <c r="AC166" s="147"/>
      <c r="AD166" s="147"/>
      <c r="AE166" s="147"/>
      <c r="AF166" s="147"/>
      <c r="AG166" s="147" t="s">
        <v>239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3" x14ac:dyDescent="0.2">
      <c r="A167" s="154"/>
      <c r="B167" s="155"/>
      <c r="C167" s="185" t="s">
        <v>769</v>
      </c>
      <c r="D167" s="183"/>
      <c r="E167" s="184">
        <v>12</v>
      </c>
      <c r="F167" s="157"/>
      <c r="G167" s="157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57"/>
      <c r="Z167" s="147"/>
      <c r="AA167" s="147"/>
      <c r="AB167" s="147"/>
      <c r="AC167" s="147"/>
      <c r="AD167" s="147"/>
      <c r="AE167" s="147"/>
      <c r="AF167" s="147"/>
      <c r="AG167" s="147" t="s">
        <v>239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71">
        <v>31</v>
      </c>
      <c r="B168" s="172" t="s">
        <v>779</v>
      </c>
      <c r="C168" s="179" t="s">
        <v>780</v>
      </c>
      <c r="D168" s="173" t="s">
        <v>414</v>
      </c>
      <c r="E168" s="174">
        <v>6</v>
      </c>
      <c r="F168" s="175"/>
      <c r="G168" s="176">
        <f>ROUND(E168*F168,2)</f>
        <v>0</v>
      </c>
      <c r="H168" s="158"/>
      <c r="I168" s="157">
        <f>ROUND(E168*H168,2)</f>
        <v>0</v>
      </c>
      <c r="J168" s="158"/>
      <c r="K168" s="157">
        <f>ROUND(E168*J168,2)</f>
        <v>0</v>
      </c>
      <c r="L168" s="157">
        <v>21</v>
      </c>
      <c r="M168" s="157">
        <f>G168*(1+L168/100)</f>
        <v>0</v>
      </c>
      <c r="N168" s="156">
        <v>0.31590000000000001</v>
      </c>
      <c r="O168" s="156">
        <f>ROUND(E168*N168,2)</f>
        <v>1.9</v>
      </c>
      <c r="P168" s="156">
        <v>0</v>
      </c>
      <c r="Q168" s="156">
        <f>ROUND(E168*P168,2)</f>
        <v>0</v>
      </c>
      <c r="R168" s="157"/>
      <c r="S168" s="157" t="s">
        <v>183</v>
      </c>
      <c r="T168" s="157" t="s">
        <v>759</v>
      </c>
      <c r="U168" s="157">
        <v>1.55</v>
      </c>
      <c r="V168" s="157">
        <f>ROUND(E168*U168,2)</f>
        <v>9.3000000000000007</v>
      </c>
      <c r="W168" s="157"/>
      <c r="X168" s="157" t="s">
        <v>234</v>
      </c>
      <c r="Y168" s="157" t="s">
        <v>171</v>
      </c>
      <c r="Z168" s="147"/>
      <c r="AA168" s="147"/>
      <c r="AB168" s="147"/>
      <c r="AC168" s="147"/>
      <c r="AD168" s="147"/>
      <c r="AE168" s="147"/>
      <c r="AF168" s="147"/>
      <c r="AG168" s="147" t="s">
        <v>235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2" x14ac:dyDescent="0.2">
      <c r="A169" s="154"/>
      <c r="B169" s="155"/>
      <c r="C169" s="253" t="s">
        <v>781</v>
      </c>
      <c r="D169" s="254"/>
      <c r="E169" s="254"/>
      <c r="F169" s="254"/>
      <c r="G169" s="254"/>
      <c r="H169" s="157"/>
      <c r="I169" s="157"/>
      <c r="J169" s="157"/>
      <c r="K169" s="157"/>
      <c r="L169" s="157"/>
      <c r="M169" s="157"/>
      <c r="N169" s="156"/>
      <c r="O169" s="156"/>
      <c r="P169" s="156"/>
      <c r="Q169" s="156"/>
      <c r="R169" s="157"/>
      <c r="S169" s="157"/>
      <c r="T169" s="157"/>
      <c r="U169" s="157"/>
      <c r="V169" s="157"/>
      <c r="W169" s="157"/>
      <c r="X169" s="157"/>
      <c r="Y169" s="157"/>
      <c r="Z169" s="147"/>
      <c r="AA169" s="147"/>
      <c r="AB169" s="147"/>
      <c r="AC169" s="147"/>
      <c r="AD169" s="147"/>
      <c r="AE169" s="147"/>
      <c r="AF169" s="147"/>
      <c r="AG169" s="147" t="s">
        <v>174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2" x14ac:dyDescent="0.2">
      <c r="A170" s="154"/>
      <c r="B170" s="155"/>
      <c r="C170" s="185" t="s">
        <v>782</v>
      </c>
      <c r="D170" s="183"/>
      <c r="E170" s="184">
        <v>6</v>
      </c>
      <c r="F170" s="157"/>
      <c r="G170" s="1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7"/>
      <c r="AA170" s="147"/>
      <c r="AB170" s="147"/>
      <c r="AC170" s="147"/>
      <c r="AD170" s="147"/>
      <c r="AE170" s="147"/>
      <c r="AF170" s="147"/>
      <c r="AG170" s="147" t="s">
        <v>239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71">
        <v>32</v>
      </c>
      <c r="B171" s="172" t="s">
        <v>783</v>
      </c>
      <c r="C171" s="179" t="s">
        <v>784</v>
      </c>
      <c r="D171" s="173" t="s">
        <v>326</v>
      </c>
      <c r="E171" s="174">
        <v>1155.75</v>
      </c>
      <c r="F171" s="175"/>
      <c r="G171" s="176">
        <f>ROUND(E171*F171,2)</f>
        <v>0</v>
      </c>
      <c r="H171" s="158"/>
      <c r="I171" s="157">
        <f>ROUND(E171*H171,2)</f>
        <v>0</v>
      </c>
      <c r="J171" s="158"/>
      <c r="K171" s="157">
        <f>ROUND(E171*J171,2)</f>
        <v>0</v>
      </c>
      <c r="L171" s="157">
        <v>21</v>
      </c>
      <c r="M171" s="157">
        <f>G171*(1+L171/100)</f>
        <v>0</v>
      </c>
      <c r="N171" s="156">
        <v>0</v>
      </c>
      <c r="O171" s="156">
        <f>ROUND(E171*N171,2)</f>
        <v>0</v>
      </c>
      <c r="P171" s="156">
        <v>0</v>
      </c>
      <c r="Q171" s="156">
        <f>ROUND(E171*P171,2)</f>
        <v>0</v>
      </c>
      <c r="R171" s="157"/>
      <c r="S171" s="157" t="s">
        <v>183</v>
      </c>
      <c r="T171" s="157" t="s">
        <v>785</v>
      </c>
      <c r="U171" s="157">
        <v>0.04</v>
      </c>
      <c r="V171" s="157">
        <f>ROUND(E171*U171,2)</f>
        <v>46.23</v>
      </c>
      <c r="W171" s="157"/>
      <c r="X171" s="157" t="s">
        <v>234</v>
      </c>
      <c r="Y171" s="157" t="s">
        <v>171</v>
      </c>
      <c r="Z171" s="147"/>
      <c r="AA171" s="147"/>
      <c r="AB171" s="147"/>
      <c r="AC171" s="147"/>
      <c r="AD171" s="147"/>
      <c r="AE171" s="147"/>
      <c r="AF171" s="147"/>
      <c r="AG171" s="147" t="s">
        <v>235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2" x14ac:dyDescent="0.2">
      <c r="A172" s="154"/>
      <c r="B172" s="155"/>
      <c r="C172" s="253" t="s">
        <v>786</v>
      </c>
      <c r="D172" s="254"/>
      <c r="E172" s="254"/>
      <c r="F172" s="254"/>
      <c r="G172" s="254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7"/>
      <c r="AA172" s="147"/>
      <c r="AB172" s="147"/>
      <c r="AC172" s="147"/>
      <c r="AD172" s="147"/>
      <c r="AE172" s="147"/>
      <c r="AF172" s="147"/>
      <c r="AG172" s="147" t="s">
        <v>174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ht="33.75" outlineLevel="2" x14ac:dyDescent="0.2">
      <c r="A173" s="154"/>
      <c r="B173" s="155"/>
      <c r="C173" s="185" t="s">
        <v>787</v>
      </c>
      <c r="D173" s="183"/>
      <c r="E173" s="184">
        <v>632.85</v>
      </c>
      <c r="F173" s="157"/>
      <c r="G173" s="157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57"/>
      <c r="Z173" s="147"/>
      <c r="AA173" s="147"/>
      <c r="AB173" s="147"/>
      <c r="AC173" s="147"/>
      <c r="AD173" s="147"/>
      <c r="AE173" s="147"/>
      <c r="AF173" s="147"/>
      <c r="AG173" s="147" t="s">
        <v>239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ht="22.5" outlineLevel="3" x14ac:dyDescent="0.2">
      <c r="A174" s="154"/>
      <c r="B174" s="155"/>
      <c r="C174" s="185" t="s">
        <v>788</v>
      </c>
      <c r="D174" s="183"/>
      <c r="E174" s="184">
        <v>437.1</v>
      </c>
      <c r="F174" s="157"/>
      <c r="G174" s="157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57"/>
      <c r="Z174" s="147"/>
      <c r="AA174" s="147"/>
      <c r="AB174" s="147"/>
      <c r="AC174" s="147"/>
      <c r="AD174" s="147"/>
      <c r="AE174" s="147"/>
      <c r="AF174" s="147"/>
      <c r="AG174" s="147" t="s">
        <v>239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3" x14ac:dyDescent="0.2">
      <c r="A175" s="154"/>
      <c r="B175" s="155"/>
      <c r="C175" s="185" t="s">
        <v>789</v>
      </c>
      <c r="D175" s="183"/>
      <c r="E175" s="184">
        <v>85.8</v>
      </c>
      <c r="F175" s="157"/>
      <c r="G175" s="157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57"/>
      <c r="Z175" s="147"/>
      <c r="AA175" s="147"/>
      <c r="AB175" s="147"/>
      <c r="AC175" s="147"/>
      <c r="AD175" s="147"/>
      <c r="AE175" s="147"/>
      <c r="AF175" s="147"/>
      <c r="AG175" s="147" t="s">
        <v>239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71">
        <v>33</v>
      </c>
      <c r="B176" s="172" t="s">
        <v>790</v>
      </c>
      <c r="C176" s="179" t="s">
        <v>791</v>
      </c>
      <c r="D176" s="173" t="s">
        <v>326</v>
      </c>
      <c r="E176" s="174">
        <v>1155.75</v>
      </c>
      <c r="F176" s="175"/>
      <c r="G176" s="176">
        <f>ROUND(E176*F176,2)</f>
        <v>0</v>
      </c>
      <c r="H176" s="158"/>
      <c r="I176" s="157">
        <f>ROUND(E176*H176,2)</f>
        <v>0</v>
      </c>
      <c r="J176" s="158"/>
      <c r="K176" s="157">
        <f>ROUND(E176*J176,2)</f>
        <v>0</v>
      </c>
      <c r="L176" s="157">
        <v>21</v>
      </c>
      <c r="M176" s="157">
        <f>G176*(1+L176/100)</f>
        <v>0</v>
      </c>
      <c r="N176" s="156">
        <v>1E-4</v>
      </c>
      <c r="O176" s="156">
        <f>ROUND(E176*N176,2)</f>
        <v>0.12</v>
      </c>
      <c r="P176" s="156">
        <v>0</v>
      </c>
      <c r="Q176" s="156">
        <f>ROUND(E176*P176,2)</f>
        <v>0</v>
      </c>
      <c r="R176" s="157"/>
      <c r="S176" s="157" t="s">
        <v>183</v>
      </c>
      <c r="T176" s="157" t="s">
        <v>785</v>
      </c>
      <c r="U176" s="157">
        <v>7.0000000000000007E-2</v>
      </c>
      <c r="V176" s="157">
        <f>ROUND(E176*U176,2)</f>
        <v>80.900000000000006</v>
      </c>
      <c r="W176" s="157"/>
      <c r="X176" s="157" t="s">
        <v>234</v>
      </c>
      <c r="Y176" s="157" t="s">
        <v>171</v>
      </c>
      <c r="Z176" s="147"/>
      <c r="AA176" s="147"/>
      <c r="AB176" s="147"/>
      <c r="AC176" s="147"/>
      <c r="AD176" s="147"/>
      <c r="AE176" s="147"/>
      <c r="AF176" s="147"/>
      <c r="AG176" s="147" t="s">
        <v>235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ht="22.5" outlineLevel="2" x14ac:dyDescent="0.2">
      <c r="A177" s="154"/>
      <c r="B177" s="155"/>
      <c r="C177" s="253" t="s">
        <v>792</v>
      </c>
      <c r="D177" s="254"/>
      <c r="E177" s="254"/>
      <c r="F177" s="254"/>
      <c r="G177" s="254"/>
      <c r="H177" s="157"/>
      <c r="I177" s="157"/>
      <c r="J177" s="157"/>
      <c r="K177" s="157"/>
      <c r="L177" s="157"/>
      <c r="M177" s="157"/>
      <c r="N177" s="156"/>
      <c r="O177" s="156"/>
      <c r="P177" s="156"/>
      <c r="Q177" s="156"/>
      <c r="R177" s="157"/>
      <c r="S177" s="157"/>
      <c r="T177" s="157"/>
      <c r="U177" s="157"/>
      <c r="V177" s="157"/>
      <c r="W177" s="157"/>
      <c r="X177" s="157"/>
      <c r="Y177" s="157"/>
      <c r="Z177" s="147"/>
      <c r="AA177" s="147"/>
      <c r="AB177" s="147"/>
      <c r="AC177" s="147"/>
      <c r="AD177" s="147"/>
      <c r="AE177" s="147"/>
      <c r="AF177" s="147"/>
      <c r="AG177" s="147" t="s">
        <v>174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77" t="str">
        <f>C177</f>
        <v>- zapravení pracovních spár asfaltovou zálivkou za tepla, vč. případného vyčištění a impregnace před zalitím</v>
      </c>
      <c r="BB177" s="147"/>
      <c r="BC177" s="147"/>
      <c r="BD177" s="147"/>
      <c r="BE177" s="147"/>
      <c r="BF177" s="147"/>
      <c r="BG177" s="147"/>
      <c r="BH177" s="147"/>
    </row>
    <row r="178" spans="1:60" ht="33.75" outlineLevel="2" x14ac:dyDescent="0.2">
      <c r="A178" s="154"/>
      <c r="B178" s="155"/>
      <c r="C178" s="185" t="s">
        <v>787</v>
      </c>
      <c r="D178" s="183"/>
      <c r="E178" s="184">
        <v>632.85</v>
      </c>
      <c r="F178" s="157"/>
      <c r="G178" s="157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7"/>
      <c r="AA178" s="147"/>
      <c r="AB178" s="147"/>
      <c r="AC178" s="147"/>
      <c r="AD178" s="147"/>
      <c r="AE178" s="147"/>
      <c r="AF178" s="147"/>
      <c r="AG178" s="147" t="s">
        <v>239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ht="22.5" outlineLevel="3" x14ac:dyDescent="0.2">
      <c r="A179" s="154"/>
      <c r="B179" s="155"/>
      <c r="C179" s="185" t="s">
        <v>788</v>
      </c>
      <c r="D179" s="183"/>
      <c r="E179" s="184">
        <v>437.1</v>
      </c>
      <c r="F179" s="157"/>
      <c r="G179" s="157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57"/>
      <c r="Z179" s="147"/>
      <c r="AA179" s="147"/>
      <c r="AB179" s="147"/>
      <c r="AC179" s="147"/>
      <c r="AD179" s="147"/>
      <c r="AE179" s="147"/>
      <c r="AF179" s="147"/>
      <c r="AG179" s="147" t="s">
        <v>239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3" x14ac:dyDescent="0.2">
      <c r="A180" s="154"/>
      <c r="B180" s="155"/>
      <c r="C180" s="185" t="s">
        <v>789</v>
      </c>
      <c r="D180" s="183"/>
      <c r="E180" s="184">
        <v>85.8</v>
      </c>
      <c r="F180" s="157"/>
      <c r="G180" s="157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57"/>
      <c r="Z180" s="147"/>
      <c r="AA180" s="147"/>
      <c r="AB180" s="147"/>
      <c r="AC180" s="147"/>
      <c r="AD180" s="147"/>
      <c r="AE180" s="147"/>
      <c r="AF180" s="147"/>
      <c r="AG180" s="147" t="s">
        <v>239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71">
        <v>34</v>
      </c>
      <c r="B181" s="172" t="s">
        <v>793</v>
      </c>
      <c r="C181" s="179" t="s">
        <v>794</v>
      </c>
      <c r="D181" s="173" t="s">
        <v>414</v>
      </c>
      <c r="E181" s="174">
        <v>939.12</v>
      </c>
      <c r="F181" s="175"/>
      <c r="G181" s="176">
        <f>ROUND(E181*F181,2)</f>
        <v>0</v>
      </c>
      <c r="H181" s="158"/>
      <c r="I181" s="157">
        <f>ROUND(E181*H181,2)</f>
        <v>0</v>
      </c>
      <c r="J181" s="158"/>
      <c r="K181" s="157">
        <f>ROUND(E181*J181,2)</f>
        <v>0</v>
      </c>
      <c r="L181" s="157">
        <v>21</v>
      </c>
      <c r="M181" s="157">
        <f>G181*(1+L181/100)</f>
        <v>0</v>
      </c>
      <c r="N181" s="156">
        <v>0.08</v>
      </c>
      <c r="O181" s="156">
        <f>ROUND(E181*N181,2)</f>
        <v>75.13</v>
      </c>
      <c r="P181" s="156">
        <v>0</v>
      </c>
      <c r="Q181" s="156">
        <f>ROUND(E181*P181,2)</f>
        <v>0</v>
      </c>
      <c r="R181" s="157" t="s">
        <v>402</v>
      </c>
      <c r="S181" s="157" t="s">
        <v>183</v>
      </c>
      <c r="T181" s="157" t="s">
        <v>785</v>
      </c>
      <c r="U181" s="157">
        <v>0</v>
      </c>
      <c r="V181" s="157">
        <f>ROUND(E181*U181,2)</f>
        <v>0</v>
      </c>
      <c r="W181" s="157"/>
      <c r="X181" s="157" t="s">
        <v>403</v>
      </c>
      <c r="Y181" s="157" t="s">
        <v>171</v>
      </c>
      <c r="Z181" s="147"/>
      <c r="AA181" s="147"/>
      <c r="AB181" s="147"/>
      <c r="AC181" s="147"/>
      <c r="AD181" s="147"/>
      <c r="AE181" s="147"/>
      <c r="AF181" s="147"/>
      <c r="AG181" s="147" t="s">
        <v>404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2" x14ac:dyDescent="0.2">
      <c r="A182" s="154"/>
      <c r="B182" s="155"/>
      <c r="C182" s="253" t="s">
        <v>795</v>
      </c>
      <c r="D182" s="254"/>
      <c r="E182" s="254"/>
      <c r="F182" s="254"/>
      <c r="G182" s="254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7"/>
      <c r="AA182" s="147"/>
      <c r="AB182" s="147"/>
      <c r="AC182" s="147"/>
      <c r="AD182" s="147"/>
      <c r="AE182" s="147"/>
      <c r="AF182" s="147"/>
      <c r="AG182" s="147" t="s">
        <v>174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ht="33.75" outlineLevel="2" x14ac:dyDescent="0.2">
      <c r="A183" s="154"/>
      <c r="B183" s="155"/>
      <c r="C183" s="185" t="s">
        <v>796</v>
      </c>
      <c r="D183" s="183"/>
      <c r="E183" s="184">
        <v>580.44000000000005</v>
      </c>
      <c r="F183" s="157"/>
      <c r="G183" s="157"/>
      <c r="H183" s="157"/>
      <c r="I183" s="157"/>
      <c r="J183" s="157"/>
      <c r="K183" s="157"/>
      <c r="L183" s="157"/>
      <c r="M183" s="157"/>
      <c r="N183" s="156"/>
      <c r="O183" s="156"/>
      <c r="P183" s="156"/>
      <c r="Q183" s="156"/>
      <c r="R183" s="157"/>
      <c r="S183" s="157"/>
      <c r="T183" s="157"/>
      <c r="U183" s="157"/>
      <c r="V183" s="157"/>
      <c r="W183" s="157"/>
      <c r="X183" s="157"/>
      <c r="Y183" s="157"/>
      <c r="Z183" s="147"/>
      <c r="AA183" s="147"/>
      <c r="AB183" s="147"/>
      <c r="AC183" s="147"/>
      <c r="AD183" s="147"/>
      <c r="AE183" s="147"/>
      <c r="AF183" s="147"/>
      <c r="AG183" s="147" t="s">
        <v>239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ht="33.75" outlineLevel="3" x14ac:dyDescent="0.2">
      <c r="A184" s="154"/>
      <c r="B184" s="155"/>
      <c r="C184" s="185" t="s">
        <v>797</v>
      </c>
      <c r="D184" s="183"/>
      <c r="E184" s="184">
        <v>563.32500000000005</v>
      </c>
      <c r="F184" s="157"/>
      <c r="G184" s="157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7"/>
      <c r="AA184" s="147"/>
      <c r="AB184" s="147"/>
      <c r="AC184" s="147"/>
      <c r="AD184" s="147"/>
      <c r="AE184" s="147"/>
      <c r="AF184" s="147"/>
      <c r="AG184" s="147" t="s">
        <v>239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3" x14ac:dyDescent="0.2">
      <c r="A185" s="154"/>
      <c r="B185" s="155"/>
      <c r="C185" s="185" t="s">
        <v>798</v>
      </c>
      <c r="D185" s="183"/>
      <c r="E185" s="184">
        <v>165.48</v>
      </c>
      <c r="F185" s="157"/>
      <c r="G185" s="157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57"/>
      <c r="Z185" s="147"/>
      <c r="AA185" s="147"/>
      <c r="AB185" s="147"/>
      <c r="AC185" s="147"/>
      <c r="AD185" s="147"/>
      <c r="AE185" s="147"/>
      <c r="AF185" s="147"/>
      <c r="AG185" s="147" t="s">
        <v>239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ht="33.75" outlineLevel="3" x14ac:dyDescent="0.2">
      <c r="A186" s="154"/>
      <c r="B186" s="155"/>
      <c r="C186" s="185" t="s">
        <v>799</v>
      </c>
      <c r="D186" s="183"/>
      <c r="E186" s="184">
        <v>-121.8</v>
      </c>
      <c r="F186" s="157"/>
      <c r="G186" s="157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57"/>
      <c r="Z186" s="147"/>
      <c r="AA186" s="147"/>
      <c r="AB186" s="147"/>
      <c r="AC186" s="147"/>
      <c r="AD186" s="147"/>
      <c r="AE186" s="147"/>
      <c r="AF186" s="147"/>
      <c r="AG186" s="147" t="s">
        <v>239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ht="33.75" outlineLevel="3" x14ac:dyDescent="0.2">
      <c r="A187" s="154"/>
      <c r="B187" s="155"/>
      <c r="C187" s="185" t="s">
        <v>800</v>
      </c>
      <c r="D187" s="183"/>
      <c r="E187" s="184">
        <v>-116.02500000000001</v>
      </c>
      <c r="F187" s="157"/>
      <c r="G187" s="157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57"/>
      <c r="Z187" s="147"/>
      <c r="AA187" s="147"/>
      <c r="AB187" s="147"/>
      <c r="AC187" s="147"/>
      <c r="AD187" s="147"/>
      <c r="AE187" s="147"/>
      <c r="AF187" s="147"/>
      <c r="AG187" s="147" t="s">
        <v>239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ht="22.5" outlineLevel="3" x14ac:dyDescent="0.2">
      <c r="A188" s="154"/>
      <c r="B188" s="155"/>
      <c r="C188" s="185" t="s">
        <v>801</v>
      </c>
      <c r="D188" s="183"/>
      <c r="E188" s="184">
        <v>-8.4</v>
      </c>
      <c r="F188" s="157"/>
      <c r="G188" s="157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57"/>
      <c r="Z188" s="147"/>
      <c r="AA188" s="147"/>
      <c r="AB188" s="147"/>
      <c r="AC188" s="147"/>
      <c r="AD188" s="147"/>
      <c r="AE188" s="147"/>
      <c r="AF188" s="147"/>
      <c r="AG188" s="147" t="s">
        <v>239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3" x14ac:dyDescent="0.2">
      <c r="A189" s="154"/>
      <c r="B189" s="155"/>
      <c r="C189" s="185" t="s">
        <v>802</v>
      </c>
      <c r="D189" s="183"/>
      <c r="E189" s="184">
        <v>-56.7</v>
      </c>
      <c r="F189" s="157"/>
      <c r="G189" s="157"/>
      <c r="H189" s="157"/>
      <c r="I189" s="157"/>
      <c r="J189" s="157"/>
      <c r="K189" s="157"/>
      <c r="L189" s="157"/>
      <c r="M189" s="157"/>
      <c r="N189" s="156"/>
      <c r="O189" s="156"/>
      <c r="P189" s="156"/>
      <c r="Q189" s="156"/>
      <c r="R189" s="157"/>
      <c r="S189" s="157"/>
      <c r="T189" s="157"/>
      <c r="U189" s="157"/>
      <c r="V189" s="157"/>
      <c r="W189" s="157"/>
      <c r="X189" s="157"/>
      <c r="Y189" s="157"/>
      <c r="Z189" s="147"/>
      <c r="AA189" s="147"/>
      <c r="AB189" s="147"/>
      <c r="AC189" s="147"/>
      <c r="AD189" s="147"/>
      <c r="AE189" s="147"/>
      <c r="AF189" s="147"/>
      <c r="AG189" s="147" t="s">
        <v>239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3" x14ac:dyDescent="0.2">
      <c r="A190" s="154"/>
      <c r="B190" s="155"/>
      <c r="C190" s="185" t="s">
        <v>803</v>
      </c>
      <c r="D190" s="183"/>
      <c r="E190" s="184">
        <v>-67.2</v>
      </c>
      <c r="F190" s="157"/>
      <c r="G190" s="157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57"/>
      <c r="Z190" s="147"/>
      <c r="AA190" s="147"/>
      <c r="AB190" s="147"/>
      <c r="AC190" s="147"/>
      <c r="AD190" s="147"/>
      <c r="AE190" s="147"/>
      <c r="AF190" s="147"/>
      <c r="AG190" s="147" t="s">
        <v>239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71">
        <v>35</v>
      </c>
      <c r="B191" s="172" t="s">
        <v>804</v>
      </c>
      <c r="C191" s="179" t="s">
        <v>805</v>
      </c>
      <c r="D191" s="173" t="s">
        <v>414</v>
      </c>
      <c r="E191" s="174">
        <v>246.22499999999999</v>
      </c>
      <c r="F191" s="175"/>
      <c r="G191" s="176">
        <f>ROUND(E191*F191,2)</f>
        <v>0</v>
      </c>
      <c r="H191" s="158"/>
      <c r="I191" s="157">
        <f>ROUND(E191*H191,2)</f>
        <v>0</v>
      </c>
      <c r="J191" s="158"/>
      <c r="K191" s="157">
        <f>ROUND(E191*J191,2)</f>
        <v>0</v>
      </c>
      <c r="L191" s="157">
        <v>21</v>
      </c>
      <c r="M191" s="157">
        <f>G191*(1+L191/100)</f>
        <v>0</v>
      </c>
      <c r="N191" s="156">
        <v>4.8300000000000003E-2</v>
      </c>
      <c r="O191" s="156">
        <f>ROUND(E191*N191,2)</f>
        <v>11.89</v>
      </c>
      <c r="P191" s="156">
        <v>0</v>
      </c>
      <c r="Q191" s="156">
        <f>ROUND(E191*P191,2)</f>
        <v>0</v>
      </c>
      <c r="R191" s="157" t="s">
        <v>402</v>
      </c>
      <c r="S191" s="157" t="s">
        <v>183</v>
      </c>
      <c r="T191" s="157" t="s">
        <v>785</v>
      </c>
      <c r="U191" s="157">
        <v>0</v>
      </c>
      <c r="V191" s="157">
        <f>ROUND(E191*U191,2)</f>
        <v>0</v>
      </c>
      <c r="W191" s="157"/>
      <c r="X191" s="157" t="s">
        <v>403</v>
      </c>
      <c r="Y191" s="157" t="s">
        <v>171</v>
      </c>
      <c r="Z191" s="147"/>
      <c r="AA191" s="147"/>
      <c r="AB191" s="147"/>
      <c r="AC191" s="147"/>
      <c r="AD191" s="147"/>
      <c r="AE191" s="147"/>
      <c r="AF191" s="147"/>
      <c r="AG191" s="147" t="s">
        <v>404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2" x14ac:dyDescent="0.2">
      <c r="A192" s="154"/>
      <c r="B192" s="155"/>
      <c r="C192" s="253" t="s">
        <v>806</v>
      </c>
      <c r="D192" s="254"/>
      <c r="E192" s="254"/>
      <c r="F192" s="254"/>
      <c r="G192" s="254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57"/>
      <c r="Z192" s="147"/>
      <c r="AA192" s="147"/>
      <c r="AB192" s="147"/>
      <c r="AC192" s="147"/>
      <c r="AD192" s="147"/>
      <c r="AE192" s="147"/>
      <c r="AF192" s="147"/>
      <c r="AG192" s="147" t="s">
        <v>174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ht="33.75" outlineLevel="2" x14ac:dyDescent="0.2">
      <c r="A193" s="154"/>
      <c r="B193" s="155"/>
      <c r="C193" s="185" t="s">
        <v>807</v>
      </c>
      <c r="D193" s="183"/>
      <c r="E193" s="184">
        <v>121.8</v>
      </c>
      <c r="F193" s="157"/>
      <c r="G193" s="157"/>
      <c r="H193" s="157"/>
      <c r="I193" s="157"/>
      <c r="J193" s="157"/>
      <c r="K193" s="157"/>
      <c r="L193" s="157"/>
      <c r="M193" s="157"/>
      <c r="N193" s="156"/>
      <c r="O193" s="156"/>
      <c r="P193" s="156"/>
      <c r="Q193" s="156"/>
      <c r="R193" s="157"/>
      <c r="S193" s="157"/>
      <c r="T193" s="157"/>
      <c r="U193" s="157"/>
      <c r="V193" s="157"/>
      <c r="W193" s="157"/>
      <c r="X193" s="157"/>
      <c r="Y193" s="157"/>
      <c r="Z193" s="147"/>
      <c r="AA193" s="147"/>
      <c r="AB193" s="147"/>
      <c r="AC193" s="147"/>
      <c r="AD193" s="147"/>
      <c r="AE193" s="147"/>
      <c r="AF193" s="147"/>
      <c r="AG193" s="147" t="s">
        <v>239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ht="33.75" outlineLevel="3" x14ac:dyDescent="0.2">
      <c r="A194" s="154"/>
      <c r="B194" s="155"/>
      <c r="C194" s="185" t="s">
        <v>808</v>
      </c>
      <c r="D194" s="183"/>
      <c r="E194" s="184">
        <v>116.02500000000001</v>
      </c>
      <c r="F194" s="157"/>
      <c r="G194" s="157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7"/>
      <c r="AA194" s="147"/>
      <c r="AB194" s="147"/>
      <c r="AC194" s="147"/>
      <c r="AD194" s="147"/>
      <c r="AE194" s="147"/>
      <c r="AF194" s="147"/>
      <c r="AG194" s="147" t="s">
        <v>239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3" x14ac:dyDescent="0.2">
      <c r="A195" s="154"/>
      <c r="B195" s="155"/>
      <c r="C195" s="185" t="s">
        <v>809</v>
      </c>
      <c r="D195" s="183"/>
      <c r="E195" s="184">
        <v>8.4</v>
      </c>
      <c r="F195" s="157"/>
      <c r="G195" s="157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57"/>
      <c r="Z195" s="147"/>
      <c r="AA195" s="147"/>
      <c r="AB195" s="147"/>
      <c r="AC195" s="147"/>
      <c r="AD195" s="147"/>
      <c r="AE195" s="147"/>
      <c r="AF195" s="147"/>
      <c r="AG195" s="147" t="s">
        <v>239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71">
        <v>36</v>
      </c>
      <c r="B196" s="172" t="s">
        <v>810</v>
      </c>
      <c r="C196" s="179" t="s">
        <v>811</v>
      </c>
      <c r="D196" s="173" t="s">
        <v>414</v>
      </c>
      <c r="E196" s="174">
        <v>27</v>
      </c>
      <c r="F196" s="175"/>
      <c r="G196" s="176">
        <f>ROUND(E196*F196,2)</f>
        <v>0</v>
      </c>
      <c r="H196" s="158"/>
      <c r="I196" s="157">
        <f>ROUND(E196*H196,2)</f>
        <v>0</v>
      </c>
      <c r="J196" s="158"/>
      <c r="K196" s="157">
        <f>ROUND(E196*J196,2)</f>
        <v>0</v>
      </c>
      <c r="L196" s="157">
        <v>21</v>
      </c>
      <c r="M196" s="157">
        <f>G196*(1+L196/100)</f>
        <v>0</v>
      </c>
      <c r="N196" s="156">
        <v>6.7000000000000004E-2</v>
      </c>
      <c r="O196" s="156">
        <f>ROUND(E196*N196,2)</f>
        <v>1.81</v>
      </c>
      <c r="P196" s="156">
        <v>0</v>
      </c>
      <c r="Q196" s="156">
        <f>ROUND(E196*P196,2)</f>
        <v>0</v>
      </c>
      <c r="R196" s="157" t="s">
        <v>402</v>
      </c>
      <c r="S196" s="157" t="s">
        <v>183</v>
      </c>
      <c r="T196" s="157" t="s">
        <v>785</v>
      </c>
      <c r="U196" s="157">
        <v>0</v>
      </c>
      <c r="V196" s="157">
        <f>ROUND(E196*U196,2)</f>
        <v>0</v>
      </c>
      <c r="W196" s="157"/>
      <c r="X196" s="157" t="s">
        <v>403</v>
      </c>
      <c r="Y196" s="157" t="s">
        <v>171</v>
      </c>
      <c r="Z196" s="147"/>
      <c r="AA196" s="147"/>
      <c r="AB196" s="147"/>
      <c r="AC196" s="147"/>
      <c r="AD196" s="147"/>
      <c r="AE196" s="147"/>
      <c r="AF196" s="147"/>
      <c r="AG196" s="147" t="s">
        <v>404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2" x14ac:dyDescent="0.2">
      <c r="A197" s="154"/>
      <c r="B197" s="155"/>
      <c r="C197" s="185" t="s">
        <v>812</v>
      </c>
      <c r="D197" s="183"/>
      <c r="E197" s="184">
        <v>12</v>
      </c>
      <c r="F197" s="157"/>
      <c r="G197" s="157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57"/>
      <c r="Z197" s="147"/>
      <c r="AA197" s="147"/>
      <c r="AB197" s="147"/>
      <c r="AC197" s="147"/>
      <c r="AD197" s="147"/>
      <c r="AE197" s="147"/>
      <c r="AF197" s="147"/>
      <c r="AG197" s="147" t="s">
        <v>239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3" x14ac:dyDescent="0.2">
      <c r="A198" s="154"/>
      <c r="B198" s="155"/>
      <c r="C198" s="185" t="s">
        <v>813</v>
      </c>
      <c r="D198" s="183"/>
      <c r="E198" s="184">
        <v>12</v>
      </c>
      <c r="F198" s="157"/>
      <c r="G198" s="157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57"/>
      <c r="Z198" s="147"/>
      <c r="AA198" s="147"/>
      <c r="AB198" s="147"/>
      <c r="AC198" s="147"/>
      <c r="AD198" s="147"/>
      <c r="AE198" s="147"/>
      <c r="AF198" s="147"/>
      <c r="AG198" s="147" t="s">
        <v>239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3" x14ac:dyDescent="0.2">
      <c r="A199" s="154"/>
      <c r="B199" s="155"/>
      <c r="C199" s="185" t="s">
        <v>814</v>
      </c>
      <c r="D199" s="183"/>
      <c r="E199" s="184">
        <v>3</v>
      </c>
      <c r="F199" s="157"/>
      <c r="G199" s="157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57"/>
      <c r="Z199" s="147"/>
      <c r="AA199" s="147"/>
      <c r="AB199" s="147"/>
      <c r="AC199" s="147"/>
      <c r="AD199" s="147"/>
      <c r="AE199" s="147"/>
      <c r="AF199" s="147"/>
      <c r="AG199" s="147" t="s">
        <v>239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71">
        <v>37</v>
      </c>
      <c r="B200" s="172" t="s">
        <v>815</v>
      </c>
      <c r="C200" s="179" t="s">
        <v>816</v>
      </c>
      <c r="D200" s="173" t="s">
        <v>414</v>
      </c>
      <c r="E200" s="174">
        <v>27</v>
      </c>
      <c r="F200" s="175"/>
      <c r="G200" s="176">
        <f>ROUND(E200*F200,2)</f>
        <v>0</v>
      </c>
      <c r="H200" s="158"/>
      <c r="I200" s="157">
        <f>ROUND(E200*H200,2)</f>
        <v>0</v>
      </c>
      <c r="J200" s="158"/>
      <c r="K200" s="157">
        <f>ROUND(E200*J200,2)</f>
        <v>0</v>
      </c>
      <c r="L200" s="157">
        <v>21</v>
      </c>
      <c r="M200" s="157">
        <f>G200*(1+L200/100)</f>
        <v>0</v>
      </c>
      <c r="N200" s="156">
        <v>6.7000000000000004E-2</v>
      </c>
      <c r="O200" s="156">
        <f>ROUND(E200*N200,2)</f>
        <v>1.81</v>
      </c>
      <c r="P200" s="156">
        <v>0</v>
      </c>
      <c r="Q200" s="156">
        <f>ROUND(E200*P200,2)</f>
        <v>0</v>
      </c>
      <c r="R200" s="157" t="s">
        <v>402</v>
      </c>
      <c r="S200" s="157" t="s">
        <v>183</v>
      </c>
      <c r="T200" s="157" t="s">
        <v>785</v>
      </c>
      <c r="U200" s="157">
        <v>0</v>
      </c>
      <c r="V200" s="157">
        <f>ROUND(E200*U200,2)</f>
        <v>0</v>
      </c>
      <c r="W200" s="157"/>
      <c r="X200" s="157" t="s">
        <v>403</v>
      </c>
      <c r="Y200" s="157" t="s">
        <v>171</v>
      </c>
      <c r="Z200" s="147"/>
      <c r="AA200" s="147"/>
      <c r="AB200" s="147"/>
      <c r="AC200" s="147"/>
      <c r="AD200" s="147"/>
      <c r="AE200" s="147"/>
      <c r="AF200" s="147"/>
      <c r="AG200" s="147" t="s">
        <v>404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2" x14ac:dyDescent="0.2">
      <c r="A201" s="154"/>
      <c r="B201" s="155"/>
      <c r="C201" s="185" t="s">
        <v>817</v>
      </c>
      <c r="D201" s="183"/>
      <c r="E201" s="184">
        <v>12</v>
      </c>
      <c r="F201" s="157"/>
      <c r="G201" s="157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7"/>
      <c r="AA201" s="147"/>
      <c r="AB201" s="147"/>
      <c r="AC201" s="147"/>
      <c r="AD201" s="147"/>
      <c r="AE201" s="147"/>
      <c r="AF201" s="147"/>
      <c r="AG201" s="147" t="s">
        <v>239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3" x14ac:dyDescent="0.2">
      <c r="A202" s="154"/>
      <c r="B202" s="155"/>
      <c r="C202" s="185" t="s">
        <v>818</v>
      </c>
      <c r="D202" s="183"/>
      <c r="E202" s="184">
        <v>12</v>
      </c>
      <c r="F202" s="157"/>
      <c r="G202" s="157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57"/>
      <c r="Z202" s="147"/>
      <c r="AA202" s="147"/>
      <c r="AB202" s="147"/>
      <c r="AC202" s="147"/>
      <c r="AD202" s="147"/>
      <c r="AE202" s="147"/>
      <c r="AF202" s="147"/>
      <c r="AG202" s="147" t="s">
        <v>239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3" x14ac:dyDescent="0.2">
      <c r="A203" s="154"/>
      <c r="B203" s="155"/>
      <c r="C203" s="185" t="s">
        <v>819</v>
      </c>
      <c r="D203" s="183"/>
      <c r="E203" s="184">
        <v>3</v>
      </c>
      <c r="F203" s="157"/>
      <c r="G203" s="157"/>
      <c r="H203" s="157"/>
      <c r="I203" s="157"/>
      <c r="J203" s="157"/>
      <c r="K203" s="157"/>
      <c r="L203" s="157"/>
      <c r="M203" s="157"/>
      <c r="N203" s="156"/>
      <c r="O203" s="156"/>
      <c r="P203" s="156"/>
      <c r="Q203" s="156"/>
      <c r="R203" s="157"/>
      <c r="S203" s="157"/>
      <c r="T203" s="157"/>
      <c r="U203" s="157"/>
      <c r="V203" s="157"/>
      <c r="W203" s="157"/>
      <c r="X203" s="157"/>
      <c r="Y203" s="157"/>
      <c r="Z203" s="147"/>
      <c r="AA203" s="147"/>
      <c r="AB203" s="147"/>
      <c r="AC203" s="147"/>
      <c r="AD203" s="147"/>
      <c r="AE203" s="147"/>
      <c r="AF203" s="147"/>
      <c r="AG203" s="147" t="s">
        <v>239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71">
        <v>38</v>
      </c>
      <c r="B204" s="172" t="s">
        <v>820</v>
      </c>
      <c r="C204" s="179" t="s">
        <v>821</v>
      </c>
      <c r="D204" s="173" t="s">
        <v>401</v>
      </c>
      <c r="E204" s="174">
        <v>71.231250000000003</v>
      </c>
      <c r="F204" s="175"/>
      <c r="G204" s="176">
        <f>ROUND(E204*F204,2)</f>
        <v>0</v>
      </c>
      <c r="H204" s="158"/>
      <c r="I204" s="157">
        <f>ROUND(E204*H204,2)</f>
        <v>0</v>
      </c>
      <c r="J204" s="158"/>
      <c r="K204" s="157">
        <f>ROUND(E204*J204,2)</f>
        <v>0</v>
      </c>
      <c r="L204" s="157">
        <v>21</v>
      </c>
      <c r="M204" s="157">
        <f>G204*(1+L204/100)</f>
        <v>0</v>
      </c>
      <c r="N204" s="156">
        <v>1</v>
      </c>
      <c r="O204" s="156">
        <f>ROUND(E204*N204,2)</f>
        <v>71.23</v>
      </c>
      <c r="P204" s="156">
        <v>0</v>
      </c>
      <c r="Q204" s="156">
        <f>ROUND(E204*P204,2)</f>
        <v>0</v>
      </c>
      <c r="R204" s="157" t="s">
        <v>402</v>
      </c>
      <c r="S204" s="157" t="s">
        <v>183</v>
      </c>
      <c r="T204" s="157" t="s">
        <v>759</v>
      </c>
      <c r="U204" s="157">
        <v>0</v>
      </c>
      <c r="V204" s="157">
        <f>ROUND(E204*U204,2)</f>
        <v>0</v>
      </c>
      <c r="W204" s="157"/>
      <c r="X204" s="157" t="s">
        <v>403</v>
      </c>
      <c r="Y204" s="157" t="s">
        <v>171</v>
      </c>
      <c r="Z204" s="147"/>
      <c r="AA204" s="147"/>
      <c r="AB204" s="147"/>
      <c r="AC204" s="147"/>
      <c r="AD204" s="147"/>
      <c r="AE204" s="147"/>
      <c r="AF204" s="147"/>
      <c r="AG204" s="147" t="s">
        <v>404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2" x14ac:dyDescent="0.2">
      <c r="A205" s="154"/>
      <c r="B205" s="155"/>
      <c r="C205" s="253" t="s">
        <v>822</v>
      </c>
      <c r="D205" s="254"/>
      <c r="E205" s="254"/>
      <c r="F205" s="254"/>
      <c r="G205" s="254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57"/>
      <c r="Z205" s="147"/>
      <c r="AA205" s="147"/>
      <c r="AB205" s="147"/>
      <c r="AC205" s="147"/>
      <c r="AD205" s="147"/>
      <c r="AE205" s="147"/>
      <c r="AF205" s="147"/>
      <c r="AG205" s="147" t="s">
        <v>174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3" x14ac:dyDescent="0.2">
      <c r="A206" s="154"/>
      <c r="B206" s="155"/>
      <c r="C206" s="251" t="s">
        <v>823</v>
      </c>
      <c r="D206" s="252"/>
      <c r="E206" s="252"/>
      <c r="F206" s="252"/>
      <c r="G206" s="252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7"/>
      <c r="AA206" s="147"/>
      <c r="AB206" s="147"/>
      <c r="AC206" s="147"/>
      <c r="AD206" s="147"/>
      <c r="AE206" s="147"/>
      <c r="AF206" s="147"/>
      <c r="AG206" s="147" t="s">
        <v>174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3" x14ac:dyDescent="0.2">
      <c r="A207" s="154"/>
      <c r="B207" s="155"/>
      <c r="C207" s="251" t="s">
        <v>824</v>
      </c>
      <c r="D207" s="252"/>
      <c r="E207" s="252"/>
      <c r="F207" s="252"/>
      <c r="G207" s="252"/>
      <c r="H207" s="157"/>
      <c r="I207" s="157"/>
      <c r="J207" s="157"/>
      <c r="K207" s="157"/>
      <c r="L207" s="157"/>
      <c r="M207" s="157"/>
      <c r="N207" s="156"/>
      <c r="O207" s="156"/>
      <c r="P207" s="156"/>
      <c r="Q207" s="156"/>
      <c r="R207" s="157"/>
      <c r="S207" s="157"/>
      <c r="T207" s="157"/>
      <c r="U207" s="157"/>
      <c r="V207" s="157"/>
      <c r="W207" s="157"/>
      <c r="X207" s="157"/>
      <c r="Y207" s="157"/>
      <c r="Z207" s="147"/>
      <c r="AA207" s="147"/>
      <c r="AB207" s="147"/>
      <c r="AC207" s="147"/>
      <c r="AD207" s="147"/>
      <c r="AE207" s="147"/>
      <c r="AF207" s="147"/>
      <c r="AG207" s="147" t="s">
        <v>174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ht="33.75" outlineLevel="2" x14ac:dyDescent="0.2">
      <c r="A208" s="154"/>
      <c r="B208" s="155"/>
      <c r="C208" s="185" t="s">
        <v>825</v>
      </c>
      <c r="D208" s="183"/>
      <c r="E208" s="184">
        <v>34.549999999999997</v>
      </c>
      <c r="F208" s="157"/>
      <c r="G208" s="157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57"/>
      <c r="Z208" s="147"/>
      <c r="AA208" s="147"/>
      <c r="AB208" s="147"/>
      <c r="AC208" s="147"/>
      <c r="AD208" s="147"/>
      <c r="AE208" s="147"/>
      <c r="AF208" s="147"/>
      <c r="AG208" s="147" t="s">
        <v>239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ht="33.75" outlineLevel="3" x14ac:dyDescent="0.2">
      <c r="A209" s="154"/>
      <c r="B209" s="155"/>
      <c r="C209" s="185" t="s">
        <v>826</v>
      </c>
      <c r="D209" s="183"/>
      <c r="E209" s="184">
        <v>33.53125</v>
      </c>
      <c r="F209" s="157"/>
      <c r="G209" s="157"/>
      <c r="H209" s="157"/>
      <c r="I209" s="157"/>
      <c r="J209" s="157"/>
      <c r="K209" s="157"/>
      <c r="L209" s="157"/>
      <c r="M209" s="157"/>
      <c r="N209" s="156"/>
      <c r="O209" s="156"/>
      <c r="P209" s="156"/>
      <c r="Q209" s="156"/>
      <c r="R209" s="157"/>
      <c r="S209" s="157"/>
      <c r="T209" s="157"/>
      <c r="U209" s="157"/>
      <c r="V209" s="157"/>
      <c r="W209" s="157"/>
      <c r="X209" s="157"/>
      <c r="Y209" s="157"/>
      <c r="Z209" s="147"/>
      <c r="AA209" s="147"/>
      <c r="AB209" s="147"/>
      <c r="AC209" s="147"/>
      <c r="AD209" s="147"/>
      <c r="AE209" s="147"/>
      <c r="AF209" s="147"/>
      <c r="AG209" s="147" t="s">
        <v>239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3" x14ac:dyDescent="0.2">
      <c r="A210" s="154"/>
      <c r="B210" s="155"/>
      <c r="C210" s="185" t="s">
        <v>827</v>
      </c>
      <c r="D210" s="183"/>
      <c r="E210" s="184">
        <v>4.2249999999999996</v>
      </c>
      <c r="F210" s="157"/>
      <c r="G210" s="157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147"/>
      <c r="AA210" s="147"/>
      <c r="AB210" s="147"/>
      <c r="AC210" s="147"/>
      <c r="AD210" s="147"/>
      <c r="AE210" s="147"/>
      <c r="AF210" s="147"/>
      <c r="AG210" s="147" t="s">
        <v>239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3" x14ac:dyDescent="0.2">
      <c r="A211" s="154"/>
      <c r="B211" s="155"/>
      <c r="C211" s="185" t="s">
        <v>828</v>
      </c>
      <c r="D211" s="183"/>
      <c r="E211" s="184">
        <v>-1.075</v>
      </c>
      <c r="F211" s="157"/>
      <c r="G211" s="157"/>
      <c r="H211" s="157"/>
      <c r="I211" s="157"/>
      <c r="J211" s="157"/>
      <c r="K211" s="157"/>
      <c r="L211" s="157"/>
      <c r="M211" s="157"/>
      <c r="N211" s="156"/>
      <c r="O211" s="156"/>
      <c r="P211" s="156"/>
      <c r="Q211" s="156"/>
      <c r="R211" s="157"/>
      <c r="S211" s="157"/>
      <c r="T211" s="157"/>
      <c r="U211" s="157"/>
      <c r="V211" s="157"/>
      <c r="W211" s="157"/>
      <c r="X211" s="157"/>
      <c r="Y211" s="157"/>
      <c r="Z211" s="147"/>
      <c r="AA211" s="147"/>
      <c r="AB211" s="147"/>
      <c r="AC211" s="147"/>
      <c r="AD211" s="147"/>
      <c r="AE211" s="147"/>
      <c r="AF211" s="147"/>
      <c r="AG211" s="147" t="s">
        <v>239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71">
        <v>39</v>
      </c>
      <c r="B212" s="172" t="s">
        <v>829</v>
      </c>
      <c r="C212" s="179" t="s">
        <v>830</v>
      </c>
      <c r="D212" s="173" t="s">
        <v>326</v>
      </c>
      <c r="E212" s="174">
        <v>1246.9000000000001</v>
      </c>
      <c r="F212" s="175"/>
      <c r="G212" s="176">
        <f>ROUND(E212*F212,2)</f>
        <v>0</v>
      </c>
      <c r="H212" s="158"/>
      <c r="I212" s="157">
        <f>ROUND(E212*H212,2)</f>
        <v>0</v>
      </c>
      <c r="J212" s="158"/>
      <c r="K212" s="157">
        <f>ROUND(E212*J212,2)</f>
        <v>0</v>
      </c>
      <c r="L212" s="157">
        <v>21</v>
      </c>
      <c r="M212" s="157">
        <f>G212*(1+L212/100)</f>
        <v>0</v>
      </c>
      <c r="N212" s="156">
        <v>7.9710000000000003E-2</v>
      </c>
      <c r="O212" s="156">
        <f>ROUND(E212*N212,2)</f>
        <v>99.39</v>
      </c>
      <c r="P212" s="156">
        <v>0</v>
      </c>
      <c r="Q212" s="156">
        <f>ROUND(E212*P212,2)</f>
        <v>0</v>
      </c>
      <c r="R212" s="157"/>
      <c r="S212" s="157" t="s">
        <v>183</v>
      </c>
      <c r="T212" s="157" t="s">
        <v>759</v>
      </c>
      <c r="U212" s="157">
        <v>0.09</v>
      </c>
      <c r="V212" s="157">
        <f>ROUND(E212*U212,2)</f>
        <v>112.22</v>
      </c>
      <c r="W212" s="157"/>
      <c r="X212" s="157" t="s">
        <v>234</v>
      </c>
      <c r="Y212" s="157" t="s">
        <v>171</v>
      </c>
      <c r="Z212" s="147"/>
      <c r="AA212" s="147"/>
      <c r="AB212" s="147"/>
      <c r="AC212" s="147"/>
      <c r="AD212" s="147"/>
      <c r="AE212" s="147"/>
      <c r="AF212" s="147"/>
      <c r="AG212" s="147" t="s">
        <v>235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2" x14ac:dyDescent="0.2">
      <c r="A213" s="154"/>
      <c r="B213" s="155"/>
      <c r="C213" s="253" t="s">
        <v>831</v>
      </c>
      <c r="D213" s="254"/>
      <c r="E213" s="254"/>
      <c r="F213" s="254"/>
      <c r="G213" s="254"/>
      <c r="H213" s="157"/>
      <c r="I213" s="157"/>
      <c r="J213" s="157"/>
      <c r="K213" s="157"/>
      <c r="L213" s="157"/>
      <c r="M213" s="157"/>
      <c r="N213" s="156"/>
      <c r="O213" s="156"/>
      <c r="P213" s="156"/>
      <c r="Q213" s="156"/>
      <c r="R213" s="157"/>
      <c r="S213" s="157"/>
      <c r="T213" s="157"/>
      <c r="U213" s="157"/>
      <c r="V213" s="157"/>
      <c r="W213" s="157"/>
      <c r="X213" s="157"/>
      <c r="Y213" s="157"/>
      <c r="Z213" s="147"/>
      <c r="AA213" s="147"/>
      <c r="AB213" s="147"/>
      <c r="AC213" s="147"/>
      <c r="AD213" s="147"/>
      <c r="AE213" s="147"/>
      <c r="AF213" s="147"/>
      <c r="AG213" s="147" t="s">
        <v>174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ht="22.5" outlineLevel="2" x14ac:dyDescent="0.2">
      <c r="A214" s="154"/>
      <c r="B214" s="155"/>
      <c r="C214" s="185" t="s">
        <v>773</v>
      </c>
      <c r="D214" s="183"/>
      <c r="E214" s="184">
        <v>552.79999999999995</v>
      </c>
      <c r="F214" s="157"/>
      <c r="G214" s="157"/>
      <c r="H214" s="157"/>
      <c r="I214" s="157"/>
      <c r="J214" s="157"/>
      <c r="K214" s="157"/>
      <c r="L214" s="157"/>
      <c r="M214" s="157"/>
      <c r="N214" s="156"/>
      <c r="O214" s="156"/>
      <c r="P214" s="156"/>
      <c r="Q214" s="156"/>
      <c r="R214" s="157"/>
      <c r="S214" s="157"/>
      <c r="T214" s="157"/>
      <c r="U214" s="157"/>
      <c r="V214" s="157"/>
      <c r="W214" s="157"/>
      <c r="X214" s="157"/>
      <c r="Y214" s="157"/>
      <c r="Z214" s="147"/>
      <c r="AA214" s="147"/>
      <c r="AB214" s="147"/>
      <c r="AC214" s="147"/>
      <c r="AD214" s="147"/>
      <c r="AE214" s="147"/>
      <c r="AF214" s="147"/>
      <c r="AG214" s="147" t="s">
        <v>239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ht="33.75" outlineLevel="3" x14ac:dyDescent="0.2">
      <c r="A215" s="154"/>
      <c r="B215" s="155"/>
      <c r="C215" s="185" t="s">
        <v>774</v>
      </c>
      <c r="D215" s="183"/>
      <c r="E215" s="184">
        <v>536.5</v>
      </c>
      <c r="F215" s="157"/>
      <c r="G215" s="157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7"/>
      <c r="AA215" s="147"/>
      <c r="AB215" s="147"/>
      <c r="AC215" s="147"/>
      <c r="AD215" s="147"/>
      <c r="AE215" s="147"/>
      <c r="AF215" s="147"/>
      <c r="AG215" s="147" t="s">
        <v>239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3" x14ac:dyDescent="0.2">
      <c r="A216" s="154"/>
      <c r="B216" s="155"/>
      <c r="C216" s="185" t="s">
        <v>775</v>
      </c>
      <c r="D216" s="183"/>
      <c r="E216" s="184">
        <v>157.6</v>
      </c>
      <c r="F216" s="157"/>
      <c r="G216" s="157"/>
      <c r="H216" s="157"/>
      <c r="I216" s="157"/>
      <c r="J216" s="157"/>
      <c r="K216" s="157"/>
      <c r="L216" s="157"/>
      <c r="M216" s="157"/>
      <c r="N216" s="156"/>
      <c r="O216" s="156"/>
      <c r="P216" s="156"/>
      <c r="Q216" s="156"/>
      <c r="R216" s="157"/>
      <c r="S216" s="157"/>
      <c r="T216" s="157"/>
      <c r="U216" s="157"/>
      <c r="V216" s="157"/>
      <c r="W216" s="157"/>
      <c r="X216" s="157"/>
      <c r="Y216" s="157"/>
      <c r="Z216" s="147"/>
      <c r="AA216" s="147"/>
      <c r="AB216" s="147"/>
      <c r="AC216" s="147"/>
      <c r="AD216" s="147"/>
      <c r="AE216" s="147"/>
      <c r="AF216" s="147"/>
      <c r="AG216" s="147" t="s">
        <v>239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71">
        <v>40</v>
      </c>
      <c r="B217" s="172" t="s">
        <v>832</v>
      </c>
      <c r="C217" s="179" t="s">
        <v>833</v>
      </c>
      <c r="D217" s="173" t="s">
        <v>414</v>
      </c>
      <c r="E217" s="174">
        <v>1175.79</v>
      </c>
      <c r="F217" s="175"/>
      <c r="G217" s="176">
        <f>ROUND(E217*F217,2)</f>
        <v>0</v>
      </c>
      <c r="H217" s="158"/>
      <c r="I217" s="157">
        <f>ROUND(E217*H217,2)</f>
        <v>0</v>
      </c>
      <c r="J217" s="158"/>
      <c r="K217" s="157">
        <f>ROUND(E217*J217,2)</f>
        <v>0</v>
      </c>
      <c r="L217" s="157">
        <v>21</v>
      </c>
      <c r="M217" s="157">
        <f>G217*(1+L217/100)</f>
        <v>0</v>
      </c>
      <c r="N217" s="156">
        <v>4.4999999999999998E-2</v>
      </c>
      <c r="O217" s="156">
        <f>ROUND(E217*N217,2)</f>
        <v>52.91</v>
      </c>
      <c r="P217" s="156">
        <v>0</v>
      </c>
      <c r="Q217" s="156">
        <f>ROUND(E217*P217,2)</f>
        <v>0</v>
      </c>
      <c r="R217" s="157" t="s">
        <v>402</v>
      </c>
      <c r="S217" s="157" t="s">
        <v>183</v>
      </c>
      <c r="T217" s="157" t="s">
        <v>759</v>
      </c>
      <c r="U217" s="157">
        <v>0</v>
      </c>
      <c r="V217" s="157">
        <f>ROUND(E217*U217,2)</f>
        <v>0</v>
      </c>
      <c r="W217" s="157"/>
      <c r="X217" s="157" t="s">
        <v>403</v>
      </c>
      <c r="Y217" s="157" t="s">
        <v>171</v>
      </c>
      <c r="Z217" s="147"/>
      <c r="AA217" s="147"/>
      <c r="AB217" s="147"/>
      <c r="AC217" s="147"/>
      <c r="AD217" s="147"/>
      <c r="AE217" s="147"/>
      <c r="AF217" s="147"/>
      <c r="AG217" s="147" t="s">
        <v>404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2" x14ac:dyDescent="0.2">
      <c r="A218" s="154"/>
      <c r="B218" s="155"/>
      <c r="C218" s="253" t="s">
        <v>834</v>
      </c>
      <c r="D218" s="254"/>
      <c r="E218" s="254"/>
      <c r="F218" s="254"/>
      <c r="G218" s="254"/>
      <c r="H218" s="157"/>
      <c r="I218" s="157"/>
      <c r="J218" s="157"/>
      <c r="K218" s="157"/>
      <c r="L218" s="157"/>
      <c r="M218" s="157"/>
      <c r="N218" s="156"/>
      <c r="O218" s="156"/>
      <c r="P218" s="156"/>
      <c r="Q218" s="156"/>
      <c r="R218" s="157"/>
      <c r="S218" s="157"/>
      <c r="T218" s="157"/>
      <c r="U218" s="157"/>
      <c r="V218" s="157"/>
      <c r="W218" s="157"/>
      <c r="X218" s="157"/>
      <c r="Y218" s="157"/>
      <c r="Z218" s="147"/>
      <c r="AA218" s="147"/>
      <c r="AB218" s="147"/>
      <c r="AC218" s="147"/>
      <c r="AD218" s="147"/>
      <c r="AE218" s="147"/>
      <c r="AF218" s="147"/>
      <c r="AG218" s="147" t="s">
        <v>174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ht="33.75" outlineLevel="2" x14ac:dyDescent="0.2">
      <c r="A219" s="154"/>
      <c r="B219" s="155"/>
      <c r="C219" s="185" t="s">
        <v>835</v>
      </c>
      <c r="D219" s="183"/>
      <c r="E219" s="184">
        <v>544.63499999999999</v>
      </c>
      <c r="F219" s="157"/>
      <c r="G219" s="157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57"/>
      <c r="Z219" s="147"/>
      <c r="AA219" s="147"/>
      <c r="AB219" s="147"/>
      <c r="AC219" s="147"/>
      <c r="AD219" s="147"/>
      <c r="AE219" s="147"/>
      <c r="AF219" s="147"/>
      <c r="AG219" s="147" t="s">
        <v>239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ht="33.75" outlineLevel="3" x14ac:dyDescent="0.2">
      <c r="A220" s="154"/>
      <c r="B220" s="155"/>
      <c r="C220" s="185" t="s">
        <v>836</v>
      </c>
      <c r="D220" s="183"/>
      <c r="E220" s="184">
        <v>462.52499999999998</v>
      </c>
      <c r="F220" s="157"/>
      <c r="G220" s="157"/>
      <c r="H220" s="157"/>
      <c r="I220" s="157"/>
      <c r="J220" s="157"/>
      <c r="K220" s="157"/>
      <c r="L220" s="157"/>
      <c r="M220" s="157"/>
      <c r="N220" s="156"/>
      <c r="O220" s="156"/>
      <c r="P220" s="156"/>
      <c r="Q220" s="156"/>
      <c r="R220" s="157"/>
      <c r="S220" s="157"/>
      <c r="T220" s="157"/>
      <c r="U220" s="157"/>
      <c r="V220" s="157"/>
      <c r="W220" s="157"/>
      <c r="X220" s="157"/>
      <c r="Y220" s="157"/>
      <c r="Z220" s="147"/>
      <c r="AA220" s="147"/>
      <c r="AB220" s="147"/>
      <c r="AC220" s="147"/>
      <c r="AD220" s="147"/>
      <c r="AE220" s="147"/>
      <c r="AF220" s="147"/>
      <c r="AG220" s="147" t="s">
        <v>239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3" x14ac:dyDescent="0.2">
      <c r="A221" s="154"/>
      <c r="B221" s="155"/>
      <c r="C221" s="185" t="s">
        <v>837</v>
      </c>
      <c r="D221" s="183"/>
      <c r="E221" s="184">
        <v>168.63</v>
      </c>
      <c r="F221" s="157"/>
      <c r="G221" s="157"/>
      <c r="H221" s="157"/>
      <c r="I221" s="157"/>
      <c r="J221" s="157"/>
      <c r="K221" s="157"/>
      <c r="L221" s="157"/>
      <c r="M221" s="157"/>
      <c r="N221" s="156"/>
      <c r="O221" s="156"/>
      <c r="P221" s="156"/>
      <c r="Q221" s="156"/>
      <c r="R221" s="157"/>
      <c r="S221" s="157"/>
      <c r="T221" s="157"/>
      <c r="U221" s="157"/>
      <c r="V221" s="157"/>
      <c r="W221" s="157"/>
      <c r="X221" s="157"/>
      <c r="Y221" s="157"/>
      <c r="Z221" s="147"/>
      <c r="AA221" s="147"/>
      <c r="AB221" s="147"/>
      <c r="AC221" s="147"/>
      <c r="AD221" s="147"/>
      <c r="AE221" s="147"/>
      <c r="AF221" s="147"/>
      <c r="AG221" s="147" t="s">
        <v>239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71">
        <v>41</v>
      </c>
      <c r="B222" s="172" t="s">
        <v>838</v>
      </c>
      <c r="C222" s="179" t="s">
        <v>839</v>
      </c>
      <c r="D222" s="173" t="s">
        <v>326</v>
      </c>
      <c r="E222" s="174">
        <v>2303.5</v>
      </c>
      <c r="F222" s="175"/>
      <c r="G222" s="176">
        <f>ROUND(E222*F222,2)</f>
        <v>0</v>
      </c>
      <c r="H222" s="158"/>
      <c r="I222" s="157">
        <f>ROUND(E222*H222,2)</f>
        <v>0</v>
      </c>
      <c r="J222" s="158"/>
      <c r="K222" s="157">
        <f>ROUND(E222*J222,2)</f>
        <v>0</v>
      </c>
      <c r="L222" s="157">
        <v>21</v>
      </c>
      <c r="M222" s="157">
        <f>G222*(1+L222/100)</f>
        <v>0</v>
      </c>
      <c r="N222" s="156">
        <v>0.188</v>
      </c>
      <c r="O222" s="156">
        <f>ROUND(E222*N222,2)</f>
        <v>433.06</v>
      </c>
      <c r="P222" s="156">
        <v>0</v>
      </c>
      <c r="Q222" s="156">
        <f>ROUND(E222*P222,2)</f>
        <v>0</v>
      </c>
      <c r="R222" s="157"/>
      <c r="S222" s="157" t="s">
        <v>183</v>
      </c>
      <c r="T222" s="157" t="s">
        <v>753</v>
      </c>
      <c r="U222" s="157">
        <v>0.27</v>
      </c>
      <c r="V222" s="157">
        <f>ROUND(E222*U222,2)</f>
        <v>621.95000000000005</v>
      </c>
      <c r="W222" s="157"/>
      <c r="X222" s="157" t="s">
        <v>234</v>
      </c>
      <c r="Y222" s="157" t="s">
        <v>171</v>
      </c>
      <c r="Z222" s="147"/>
      <c r="AA222" s="147"/>
      <c r="AB222" s="147"/>
      <c r="AC222" s="147"/>
      <c r="AD222" s="147"/>
      <c r="AE222" s="147"/>
      <c r="AF222" s="147"/>
      <c r="AG222" s="147" t="s">
        <v>235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2" x14ac:dyDescent="0.2">
      <c r="A223" s="154"/>
      <c r="B223" s="155"/>
      <c r="C223" s="253" t="s">
        <v>840</v>
      </c>
      <c r="D223" s="254"/>
      <c r="E223" s="254"/>
      <c r="F223" s="254"/>
      <c r="G223" s="254"/>
      <c r="H223" s="157"/>
      <c r="I223" s="157"/>
      <c r="J223" s="157"/>
      <c r="K223" s="157"/>
      <c r="L223" s="157"/>
      <c r="M223" s="157"/>
      <c r="N223" s="156"/>
      <c r="O223" s="156"/>
      <c r="P223" s="156"/>
      <c r="Q223" s="156"/>
      <c r="R223" s="157"/>
      <c r="S223" s="157"/>
      <c r="T223" s="157"/>
      <c r="U223" s="157"/>
      <c r="V223" s="157"/>
      <c r="W223" s="157"/>
      <c r="X223" s="157"/>
      <c r="Y223" s="157"/>
      <c r="Z223" s="147"/>
      <c r="AA223" s="147"/>
      <c r="AB223" s="147"/>
      <c r="AC223" s="147"/>
      <c r="AD223" s="147"/>
      <c r="AE223" s="147"/>
      <c r="AF223" s="147"/>
      <c r="AG223" s="147" t="s">
        <v>174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2" x14ac:dyDescent="0.2">
      <c r="A224" s="154"/>
      <c r="B224" s="155"/>
      <c r="C224" s="185" t="s">
        <v>841</v>
      </c>
      <c r="D224" s="183"/>
      <c r="E224" s="184">
        <v>895</v>
      </c>
      <c r="F224" s="157"/>
      <c r="G224" s="157"/>
      <c r="H224" s="157"/>
      <c r="I224" s="157"/>
      <c r="J224" s="157"/>
      <c r="K224" s="157"/>
      <c r="L224" s="157"/>
      <c r="M224" s="157"/>
      <c r="N224" s="156"/>
      <c r="O224" s="156"/>
      <c r="P224" s="156"/>
      <c r="Q224" s="156"/>
      <c r="R224" s="157"/>
      <c r="S224" s="157"/>
      <c r="T224" s="157"/>
      <c r="U224" s="157"/>
      <c r="V224" s="157"/>
      <c r="W224" s="157"/>
      <c r="X224" s="157"/>
      <c r="Y224" s="157"/>
      <c r="Z224" s="147"/>
      <c r="AA224" s="147"/>
      <c r="AB224" s="147"/>
      <c r="AC224" s="147"/>
      <c r="AD224" s="147"/>
      <c r="AE224" s="147"/>
      <c r="AF224" s="147"/>
      <c r="AG224" s="147" t="s">
        <v>239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3" x14ac:dyDescent="0.2">
      <c r="A225" s="154"/>
      <c r="B225" s="155"/>
      <c r="C225" s="185" t="s">
        <v>842</v>
      </c>
      <c r="D225" s="183"/>
      <c r="E225" s="184">
        <v>234.5</v>
      </c>
      <c r="F225" s="157"/>
      <c r="G225" s="157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57"/>
      <c r="Z225" s="147"/>
      <c r="AA225" s="147"/>
      <c r="AB225" s="147"/>
      <c r="AC225" s="147"/>
      <c r="AD225" s="147"/>
      <c r="AE225" s="147"/>
      <c r="AF225" s="147"/>
      <c r="AG225" s="147" t="s">
        <v>239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3" x14ac:dyDescent="0.2">
      <c r="A226" s="154"/>
      <c r="B226" s="155"/>
      <c r="C226" s="185" t="s">
        <v>843</v>
      </c>
      <c r="D226" s="183"/>
      <c r="E226" s="184">
        <v>54</v>
      </c>
      <c r="F226" s="157"/>
      <c r="G226" s="157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57"/>
      <c r="Z226" s="147"/>
      <c r="AA226" s="147"/>
      <c r="AB226" s="147"/>
      <c r="AC226" s="147"/>
      <c r="AD226" s="147"/>
      <c r="AE226" s="147"/>
      <c r="AF226" s="147"/>
      <c r="AG226" s="147" t="s">
        <v>239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3" x14ac:dyDescent="0.2">
      <c r="A227" s="154"/>
      <c r="B227" s="155"/>
      <c r="C227" s="185" t="s">
        <v>844</v>
      </c>
      <c r="D227" s="183"/>
      <c r="E227" s="184">
        <v>1120</v>
      </c>
      <c r="F227" s="157"/>
      <c r="G227" s="157"/>
      <c r="H227" s="157"/>
      <c r="I227" s="157"/>
      <c r="J227" s="157"/>
      <c r="K227" s="157"/>
      <c r="L227" s="157"/>
      <c r="M227" s="157"/>
      <c r="N227" s="156"/>
      <c r="O227" s="156"/>
      <c r="P227" s="156"/>
      <c r="Q227" s="156"/>
      <c r="R227" s="157"/>
      <c r="S227" s="157"/>
      <c r="T227" s="157"/>
      <c r="U227" s="157"/>
      <c r="V227" s="157"/>
      <c r="W227" s="157"/>
      <c r="X227" s="157"/>
      <c r="Y227" s="157"/>
      <c r="Z227" s="147"/>
      <c r="AA227" s="147"/>
      <c r="AB227" s="147"/>
      <c r="AC227" s="147"/>
      <c r="AD227" s="147"/>
      <c r="AE227" s="147"/>
      <c r="AF227" s="147"/>
      <c r="AG227" s="147" t="s">
        <v>239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ht="22.5" outlineLevel="1" x14ac:dyDescent="0.2">
      <c r="A228" s="171">
        <v>42</v>
      </c>
      <c r="B228" s="172" t="s">
        <v>845</v>
      </c>
      <c r="C228" s="179" t="s">
        <v>846</v>
      </c>
      <c r="D228" s="173" t="s">
        <v>233</v>
      </c>
      <c r="E228" s="174">
        <v>25</v>
      </c>
      <c r="F228" s="175"/>
      <c r="G228" s="176">
        <f>ROUND(E228*F228,2)</f>
        <v>0</v>
      </c>
      <c r="H228" s="158"/>
      <c r="I228" s="157">
        <f>ROUND(E228*H228,2)</f>
        <v>0</v>
      </c>
      <c r="J228" s="158"/>
      <c r="K228" s="157">
        <f>ROUND(E228*J228,2)</f>
        <v>0</v>
      </c>
      <c r="L228" s="157">
        <v>21</v>
      </c>
      <c r="M228" s="157">
        <f>G228*(1+L228/100)</f>
        <v>0</v>
      </c>
      <c r="N228" s="156">
        <v>0.28100000000000003</v>
      </c>
      <c r="O228" s="156">
        <f>ROUND(E228*N228,2)</f>
        <v>7.03</v>
      </c>
      <c r="P228" s="156">
        <v>0</v>
      </c>
      <c r="Q228" s="156">
        <f>ROUND(E228*P228,2)</f>
        <v>0</v>
      </c>
      <c r="R228" s="157"/>
      <c r="S228" s="157" t="s">
        <v>183</v>
      </c>
      <c r="T228" s="157" t="s">
        <v>785</v>
      </c>
      <c r="U228" s="157">
        <v>0</v>
      </c>
      <c r="V228" s="157">
        <f>ROUND(E228*U228,2)</f>
        <v>0</v>
      </c>
      <c r="W228" s="157"/>
      <c r="X228" s="157" t="s">
        <v>201</v>
      </c>
      <c r="Y228" s="157" t="s">
        <v>171</v>
      </c>
      <c r="Z228" s="147"/>
      <c r="AA228" s="147"/>
      <c r="AB228" s="147"/>
      <c r="AC228" s="147"/>
      <c r="AD228" s="147"/>
      <c r="AE228" s="147"/>
      <c r="AF228" s="147"/>
      <c r="AG228" s="147" t="s">
        <v>202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2" x14ac:dyDescent="0.2">
      <c r="A229" s="154"/>
      <c r="B229" s="155"/>
      <c r="C229" s="253" t="s">
        <v>847</v>
      </c>
      <c r="D229" s="254"/>
      <c r="E229" s="254"/>
      <c r="F229" s="254"/>
      <c r="G229" s="254"/>
      <c r="H229" s="157"/>
      <c r="I229" s="157"/>
      <c r="J229" s="157"/>
      <c r="K229" s="157"/>
      <c r="L229" s="157"/>
      <c r="M229" s="157"/>
      <c r="N229" s="156"/>
      <c r="O229" s="156"/>
      <c r="P229" s="156"/>
      <c r="Q229" s="156"/>
      <c r="R229" s="157"/>
      <c r="S229" s="157"/>
      <c r="T229" s="157"/>
      <c r="U229" s="157"/>
      <c r="V229" s="157"/>
      <c r="W229" s="157"/>
      <c r="X229" s="157"/>
      <c r="Y229" s="157"/>
      <c r="Z229" s="147"/>
      <c r="AA229" s="147"/>
      <c r="AB229" s="147"/>
      <c r="AC229" s="147"/>
      <c r="AD229" s="147"/>
      <c r="AE229" s="147"/>
      <c r="AF229" s="147"/>
      <c r="AG229" s="147" t="s">
        <v>174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2" x14ac:dyDescent="0.2">
      <c r="A230" s="154"/>
      <c r="B230" s="155"/>
      <c r="C230" s="185" t="s">
        <v>848</v>
      </c>
      <c r="D230" s="183"/>
      <c r="E230" s="184">
        <v>11</v>
      </c>
      <c r="F230" s="157"/>
      <c r="G230" s="157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57"/>
      <c r="Z230" s="147"/>
      <c r="AA230" s="147"/>
      <c r="AB230" s="147"/>
      <c r="AC230" s="147"/>
      <c r="AD230" s="147"/>
      <c r="AE230" s="147"/>
      <c r="AF230" s="147"/>
      <c r="AG230" s="147" t="s">
        <v>239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3" x14ac:dyDescent="0.2">
      <c r="A231" s="154"/>
      <c r="B231" s="155"/>
      <c r="C231" s="185" t="s">
        <v>849</v>
      </c>
      <c r="D231" s="183"/>
      <c r="E231" s="184">
        <v>4</v>
      </c>
      <c r="F231" s="157"/>
      <c r="G231" s="157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57"/>
      <c r="Z231" s="147"/>
      <c r="AA231" s="147"/>
      <c r="AB231" s="147"/>
      <c r="AC231" s="147"/>
      <c r="AD231" s="147"/>
      <c r="AE231" s="147"/>
      <c r="AF231" s="147"/>
      <c r="AG231" s="147" t="s">
        <v>239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3" x14ac:dyDescent="0.2">
      <c r="A232" s="154"/>
      <c r="B232" s="155"/>
      <c r="C232" s="185" t="s">
        <v>850</v>
      </c>
      <c r="D232" s="183"/>
      <c r="E232" s="184">
        <v>4</v>
      </c>
      <c r="F232" s="157"/>
      <c r="G232" s="157"/>
      <c r="H232" s="157"/>
      <c r="I232" s="157"/>
      <c r="J232" s="157"/>
      <c r="K232" s="157"/>
      <c r="L232" s="157"/>
      <c r="M232" s="157"/>
      <c r="N232" s="156"/>
      <c r="O232" s="156"/>
      <c r="P232" s="156"/>
      <c r="Q232" s="156"/>
      <c r="R232" s="157"/>
      <c r="S232" s="157"/>
      <c r="T232" s="157"/>
      <c r="U232" s="157"/>
      <c r="V232" s="157"/>
      <c r="W232" s="157"/>
      <c r="X232" s="157"/>
      <c r="Y232" s="157"/>
      <c r="Z232" s="147"/>
      <c r="AA232" s="147"/>
      <c r="AB232" s="147"/>
      <c r="AC232" s="147"/>
      <c r="AD232" s="147"/>
      <c r="AE232" s="147"/>
      <c r="AF232" s="147"/>
      <c r="AG232" s="147" t="s">
        <v>239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3" x14ac:dyDescent="0.2">
      <c r="A233" s="154"/>
      <c r="B233" s="155"/>
      <c r="C233" s="185" t="s">
        <v>851</v>
      </c>
      <c r="D233" s="183"/>
      <c r="E233" s="184">
        <v>4</v>
      </c>
      <c r="F233" s="157"/>
      <c r="G233" s="157"/>
      <c r="H233" s="157"/>
      <c r="I233" s="157"/>
      <c r="J233" s="157"/>
      <c r="K233" s="157"/>
      <c r="L233" s="157"/>
      <c r="M233" s="157"/>
      <c r="N233" s="156"/>
      <c r="O233" s="156"/>
      <c r="P233" s="156"/>
      <c r="Q233" s="156"/>
      <c r="R233" s="157"/>
      <c r="S233" s="157"/>
      <c r="T233" s="157"/>
      <c r="U233" s="157"/>
      <c r="V233" s="157"/>
      <c r="W233" s="157"/>
      <c r="X233" s="157"/>
      <c r="Y233" s="157"/>
      <c r="Z233" s="147"/>
      <c r="AA233" s="147"/>
      <c r="AB233" s="147"/>
      <c r="AC233" s="147"/>
      <c r="AD233" s="147"/>
      <c r="AE233" s="147"/>
      <c r="AF233" s="147"/>
      <c r="AG233" s="147" t="s">
        <v>239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3" x14ac:dyDescent="0.2">
      <c r="A234" s="154"/>
      <c r="B234" s="155"/>
      <c r="C234" s="185" t="s">
        <v>852</v>
      </c>
      <c r="D234" s="183"/>
      <c r="E234" s="184">
        <v>2</v>
      </c>
      <c r="F234" s="157"/>
      <c r="G234" s="157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57"/>
      <c r="Z234" s="147"/>
      <c r="AA234" s="147"/>
      <c r="AB234" s="147"/>
      <c r="AC234" s="147"/>
      <c r="AD234" s="147"/>
      <c r="AE234" s="147"/>
      <c r="AF234" s="147"/>
      <c r="AG234" s="147" t="s">
        <v>239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ht="22.5" outlineLevel="1" x14ac:dyDescent="0.2">
      <c r="A235" s="171">
        <v>43</v>
      </c>
      <c r="B235" s="172" t="s">
        <v>853</v>
      </c>
      <c r="C235" s="179" t="s">
        <v>854</v>
      </c>
      <c r="D235" s="173" t="s">
        <v>233</v>
      </c>
      <c r="E235" s="174">
        <v>4</v>
      </c>
      <c r="F235" s="175"/>
      <c r="G235" s="176">
        <f>ROUND(E235*F235,2)</f>
        <v>0</v>
      </c>
      <c r="H235" s="158"/>
      <c r="I235" s="157">
        <f>ROUND(E235*H235,2)</f>
        <v>0</v>
      </c>
      <c r="J235" s="158"/>
      <c r="K235" s="157">
        <f>ROUND(E235*J235,2)</f>
        <v>0</v>
      </c>
      <c r="L235" s="157">
        <v>21</v>
      </c>
      <c r="M235" s="157">
        <f>G235*(1+L235/100)</f>
        <v>0</v>
      </c>
      <c r="N235" s="156">
        <v>0.25080000000000002</v>
      </c>
      <c r="O235" s="156">
        <f>ROUND(E235*N235,2)</f>
        <v>1</v>
      </c>
      <c r="P235" s="156">
        <v>0</v>
      </c>
      <c r="Q235" s="156">
        <f>ROUND(E235*P235,2)</f>
        <v>0</v>
      </c>
      <c r="R235" s="157"/>
      <c r="S235" s="157" t="s">
        <v>183</v>
      </c>
      <c r="T235" s="157" t="s">
        <v>785</v>
      </c>
      <c r="U235" s="157">
        <v>0</v>
      </c>
      <c r="V235" s="157">
        <f>ROUND(E235*U235,2)</f>
        <v>0</v>
      </c>
      <c r="W235" s="157"/>
      <c r="X235" s="157" t="s">
        <v>201</v>
      </c>
      <c r="Y235" s="157" t="s">
        <v>171</v>
      </c>
      <c r="Z235" s="147"/>
      <c r="AA235" s="147"/>
      <c r="AB235" s="147"/>
      <c r="AC235" s="147"/>
      <c r="AD235" s="147"/>
      <c r="AE235" s="147"/>
      <c r="AF235" s="147"/>
      <c r="AG235" s="147" t="s">
        <v>202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ht="22.5" outlineLevel="2" x14ac:dyDescent="0.2">
      <c r="A236" s="154"/>
      <c r="B236" s="155"/>
      <c r="C236" s="253" t="s">
        <v>855</v>
      </c>
      <c r="D236" s="254"/>
      <c r="E236" s="254"/>
      <c r="F236" s="254"/>
      <c r="G236" s="254"/>
      <c r="H236" s="157"/>
      <c r="I236" s="157"/>
      <c r="J236" s="157"/>
      <c r="K236" s="157"/>
      <c r="L236" s="157"/>
      <c r="M236" s="157"/>
      <c r="N236" s="156"/>
      <c r="O236" s="156"/>
      <c r="P236" s="156"/>
      <c r="Q236" s="156"/>
      <c r="R236" s="157"/>
      <c r="S236" s="157"/>
      <c r="T236" s="157"/>
      <c r="U236" s="157"/>
      <c r="V236" s="157"/>
      <c r="W236" s="157"/>
      <c r="X236" s="157"/>
      <c r="Y236" s="157"/>
      <c r="Z236" s="147"/>
      <c r="AA236" s="147"/>
      <c r="AB236" s="147"/>
      <c r="AC236" s="147"/>
      <c r="AD236" s="147"/>
      <c r="AE236" s="147"/>
      <c r="AF236" s="147"/>
      <c r="AG236" s="147" t="s">
        <v>174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77" t="str">
        <f>C236</f>
        <v>- přemístění stávajícího SDZ, položka zahrnuje demnotáž stávající značky, odstranění patky, novou patku a osazení značky do nové polohy</v>
      </c>
      <c r="BB236" s="147"/>
      <c r="BC236" s="147"/>
      <c r="BD236" s="147"/>
      <c r="BE236" s="147"/>
      <c r="BF236" s="147"/>
      <c r="BG236" s="147"/>
      <c r="BH236" s="147"/>
    </row>
    <row r="237" spans="1:60" outlineLevel="2" x14ac:dyDescent="0.2">
      <c r="A237" s="154"/>
      <c r="B237" s="155"/>
      <c r="C237" s="185" t="s">
        <v>856</v>
      </c>
      <c r="D237" s="183"/>
      <c r="E237" s="184">
        <v>2</v>
      </c>
      <c r="F237" s="157"/>
      <c r="G237" s="157"/>
      <c r="H237" s="157"/>
      <c r="I237" s="157"/>
      <c r="J237" s="157"/>
      <c r="K237" s="157"/>
      <c r="L237" s="157"/>
      <c r="M237" s="157"/>
      <c r="N237" s="156"/>
      <c r="O237" s="156"/>
      <c r="P237" s="156"/>
      <c r="Q237" s="156"/>
      <c r="R237" s="157"/>
      <c r="S237" s="157"/>
      <c r="T237" s="157"/>
      <c r="U237" s="157"/>
      <c r="V237" s="157"/>
      <c r="W237" s="157"/>
      <c r="X237" s="157"/>
      <c r="Y237" s="157"/>
      <c r="Z237" s="147"/>
      <c r="AA237" s="147"/>
      <c r="AB237" s="147"/>
      <c r="AC237" s="147"/>
      <c r="AD237" s="147"/>
      <c r="AE237" s="147"/>
      <c r="AF237" s="147"/>
      <c r="AG237" s="147" t="s">
        <v>239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3" x14ac:dyDescent="0.2">
      <c r="A238" s="154"/>
      <c r="B238" s="155"/>
      <c r="C238" s="185" t="s">
        <v>857</v>
      </c>
      <c r="D238" s="183"/>
      <c r="E238" s="184">
        <v>2</v>
      </c>
      <c r="F238" s="157"/>
      <c r="G238" s="157"/>
      <c r="H238" s="157"/>
      <c r="I238" s="157"/>
      <c r="J238" s="157"/>
      <c r="K238" s="157"/>
      <c r="L238" s="157"/>
      <c r="M238" s="157"/>
      <c r="N238" s="156"/>
      <c r="O238" s="156"/>
      <c r="P238" s="156"/>
      <c r="Q238" s="156"/>
      <c r="R238" s="157"/>
      <c r="S238" s="157"/>
      <c r="T238" s="157"/>
      <c r="U238" s="157"/>
      <c r="V238" s="157"/>
      <c r="W238" s="157"/>
      <c r="X238" s="157"/>
      <c r="Y238" s="157"/>
      <c r="Z238" s="147"/>
      <c r="AA238" s="147"/>
      <c r="AB238" s="147"/>
      <c r="AC238" s="147"/>
      <c r="AD238" s="147"/>
      <c r="AE238" s="147"/>
      <c r="AF238" s="147"/>
      <c r="AG238" s="147" t="s">
        <v>239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ht="22.5" outlineLevel="1" x14ac:dyDescent="0.2">
      <c r="A239" s="171">
        <v>44</v>
      </c>
      <c r="B239" s="172" t="s">
        <v>858</v>
      </c>
      <c r="C239" s="179" t="s">
        <v>859</v>
      </c>
      <c r="D239" s="173" t="s">
        <v>860</v>
      </c>
      <c r="E239" s="174">
        <v>194.40625</v>
      </c>
      <c r="F239" s="175"/>
      <c r="G239" s="176">
        <f>ROUND(E239*F239,2)</f>
        <v>0</v>
      </c>
      <c r="H239" s="158"/>
      <c r="I239" s="157">
        <f>ROUND(E239*H239,2)</f>
        <v>0</v>
      </c>
      <c r="J239" s="158"/>
      <c r="K239" s="157">
        <f>ROUND(E239*J239,2)</f>
        <v>0</v>
      </c>
      <c r="L239" s="157">
        <v>21</v>
      </c>
      <c r="M239" s="157">
        <f>G239*(1+L239/100)</f>
        <v>0</v>
      </c>
      <c r="N239" s="156">
        <v>7.2999999999999996E-4</v>
      </c>
      <c r="O239" s="156">
        <f>ROUND(E239*N239,2)</f>
        <v>0.14000000000000001</v>
      </c>
      <c r="P239" s="156">
        <v>0</v>
      </c>
      <c r="Q239" s="156">
        <f>ROUND(E239*P239,2)</f>
        <v>0</v>
      </c>
      <c r="R239" s="157"/>
      <c r="S239" s="157" t="s">
        <v>183</v>
      </c>
      <c r="T239" s="157" t="s">
        <v>785</v>
      </c>
      <c r="U239" s="157">
        <v>0</v>
      </c>
      <c r="V239" s="157">
        <f>ROUND(E239*U239,2)</f>
        <v>0</v>
      </c>
      <c r="W239" s="157"/>
      <c r="X239" s="157" t="s">
        <v>201</v>
      </c>
      <c r="Y239" s="157" t="s">
        <v>171</v>
      </c>
      <c r="Z239" s="147"/>
      <c r="AA239" s="147"/>
      <c r="AB239" s="147"/>
      <c r="AC239" s="147"/>
      <c r="AD239" s="147"/>
      <c r="AE239" s="147"/>
      <c r="AF239" s="147"/>
      <c r="AG239" s="147" t="s">
        <v>202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2" x14ac:dyDescent="0.2">
      <c r="A240" s="154"/>
      <c r="B240" s="155"/>
      <c r="C240" s="253" t="s">
        <v>861</v>
      </c>
      <c r="D240" s="254"/>
      <c r="E240" s="254"/>
      <c r="F240" s="254"/>
      <c r="G240" s="254"/>
      <c r="H240" s="157"/>
      <c r="I240" s="157"/>
      <c r="J240" s="157"/>
      <c r="K240" s="157"/>
      <c r="L240" s="157"/>
      <c r="M240" s="157"/>
      <c r="N240" s="156"/>
      <c r="O240" s="156"/>
      <c r="P240" s="156"/>
      <c r="Q240" s="156"/>
      <c r="R240" s="157"/>
      <c r="S240" s="157"/>
      <c r="T240" s="157"/>
      <c r="U240" s="157"/>
      <c r="V240" s="157"/>
      <c r="W240" s="157"/>
      <c r="X240" s="157"/>
      <c r="Y240" s="157"/>
      <c r="Z240" s="147"/>
      <c r="AA240" s="147"/>
      <c r="AB240" s="147"/>
      <c r="AC240" s="147"/>
      <c r="AD240" s="147"/>
      <c r="AE240" s="147"/>
      <c r="AF240" s="147"/>
      <c r="AG240" s="147" t="s">
        <v>174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ht="45" outlineLevel="2" x14ac:dyDescent="0.2">
      <c r="A241" s="154"/>
      <c r="B241" s="155"/>
      <c r="C241" s="185" t="s">
        <v>862</v>
      </c>
      <c r="D241" s="183"/>
      <c r="E241" s="184">
        <v>11.856249999999999</v>
      </c>
      <c r="F241" s="157"/>
      <c r="G241" s="157"/>
      <c r="H241" s="157"/>
      <c r="I241" s="157"/>
      <c r="J241" s="157"/>
      <c r="K241" s="157"/>
      <c r="L241" s="157"/>
      <c r="M241" s="157"/>
      <c r="N241" s="156"/>
      <c r="O241" s="156"/>
      <c r="P241" s="156"/>
      <c r="Q241" s="156"/>
      <c r="R241" s="157"/>
      <c r="S241" s="157"/>
      <c r="T241" s="157"/>
      <c r="U241" s="157"/>
      <c r="V241" s="157"/>
      <c r="W241" s="157"/>
      <c r="X241" s="157"/>
      <c r="Y241" s="157"/>
      <c r="Z241" s="147"/>
      <c r="AA241" s="147"/>
      <c r="AB241" s="147"/>
      <c r="AC241" s="147"/>
      <c r="AD241" s="147"/>
      <c r="AE241" s="147"/>
      <c r="AF241" s="147"/>
      <c r="AG241" s="147" t="s">
        <v>239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ht="45" outlineLevel="3" x14ac:dyDescent="0.2">
      <c r="A242" s="154"/>
      <c r="B242" s="155"/>
      <c r="C242" s="185" t="s">
        <v>863</v>
      </c>
      <c r="D242" s="183"/>
      <c r="E242" s="184">
        <v>120.575</v>
      </c>
      <c r="F242" s="157"/>
      <c r="G242" s="157"/>
      <c r="H242" s="157"/>
      <c r="I242" s="157"/>
      <c r="J242" s="157"/>
      <c r="K242" s="157"/>
      <c r="L242" s="157"/>
      <c r="M242" s="157"/>
      <c r="N242" s="156"/>
      <c r="O242" s="156"/>
      <c r="P242" s="156"/>
      <c r="Q242" s="156"/>
      <c r="R242" s="157"/>
      <c r="S242" s="157"/>
      <c r="T242" s="157"/>
      <c r="U242" s="157"/>
      <c r="V242" s="157"/>
      <c r="W242" s="157"/>
      <c r="X242" s="157"/>
      <c r="Y242" s="157"/>
      <c r="Z242" s="147"/>
      <c r="AA242" s="147"/>
      <c r="AB242" s="147"/>
      <c r="AC242" s="147"/>
      <c r="AD242" s="147"/>
      <c r="AE242" s="147"/>
      <c r="AF242" s="147"/>
      <c r="AG242" s="147" t="s">
        <v>239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3" x14ac:dyDescent="0.2">
      <c r="A243" s="154"/>
      <c r="B243" s="155"/>
      <c r="C243" s="185" t="s">
        <v>864</v>
      </c>
      <c r="D243" s="183"/>
      <c r="E243" s="184">
        <v>11.625</v>
      </c>
      <c r="F243" s="157"/>
      <c r="G243" s="157"/>
      <c r="H243" s="157"/>
      <c r="I243" s="157"/>
      <c r="J243" s="157"/>
      <c r="K243" s="157"/>
      <c r="L243" s="157"/>
      <c r="M243" s="157"/>
      <c r="N243" s="156"/>
      <c r="O243" s="156"/>
      <c r="P243" s="156"/>
      <c r="Q243" s="156"/>
      <c r="R243" s="157"/>
      <c r="S243" s="157"/>
      <c r="T243" s="157"/>
      <c r="U243" s="157"/>
      <c r="V243" s="157"/>
      <c r="W243" s="157"/>
      <c r="X243" s="157"/>
      <c r="Y243" s="157"/>
      <c r="Z243" s="147"/>
      <c r="AA243" s="147"/>
      <c r="AB243" s="147"/>
      <c r="AC243" s="147"/>
      <c r="AD243" s="147"/>
      <c r="AE243" s="147"/>
      <c r="AF243" s="147"/>
      <c r="AG243" s="147" t="s">
        <v>239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3" x14ac:dyDescent="0.2">
      <c r="A244" s="154"/>
      <c r="B244" s="155"/>
      <c r="C244" s="185" t="s">
        <v>865</v>
      </c>
      <c r="D244" s="183"/>
      <c r="E244" s="184">
        <v>24</v>
      </c>
      <c r="F244" s="157"/>
      <c r="G244" s="157"/>
      <c r="H244" s="157"/>
      <c r="I244" s="157"/>
      <c r="J244" s="157"/>
      <c r="K244" s="157"/>
      <c r="L244" s="157"/>
      <c r="M244" s="157"/>
      <c r="N244" s="156"/>
      <c r="O244" s="156"/>
      <c r="P244" s="156"/>
      <c r="Q244" s="156"/>
      <c r="R244" s="157"/>
      <c r="S244" s="157"/>
      <c r="T244" s="157"/>
      <c r="U244" s="157"/>
      <c r="V244" s="157"/>
      <c r="W244" s="157"/>
      <c r="X244" s="157"/>
      <c r="Y244" s="157"/>
      <c r="Z244" s="147"/>
      <c r="AA244" s="147"/>
      <c r="AB244" s="147"/>
      <c r="AC244" s="147"/>
      <c r="AD244" s="147"/>
      <c r="AE244" s="147"/>
      <c r="AF244" s="147"/>
      <c r="AG244" s="147" t="s">
        <v>239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ht="22.5" outlineLevel="3" x14ac:dyDescent="0.2">
      <c r="A245" s="154"/>
      <c r="B245" s="155"/>
      <c r="C245" s="185" t="s">
        <v>866</v>
      </c>
      <c r="D245" s="183"/>
      <c r="E245" s="184">
        <v>26.35</v>
      </c>
      <c r="F245" s="157"/>
      <c r="G245" s="157"/>
      <c r="H245" s="157"/>
      <c r="I245" s="157"/>
      <c r="J245" s="157"/>
      <c r="K245" s="157"/>
      <c r="L245" s="157"/>
      <c r="M245" s="157"/>
      <c r="N245" s="156"/>
      <c r="O245" s="156"/>
      <c r="P245" s="156"/>
      <c r="Q245" s="156"/>
      <c r="R245" s="157"/>
      <c r="S245" s="157"/>
      <c r="T245" s="157"/>
      <c r="U245" s="157"/>
      <c r="V245" s="157"/>
      <c r="W245" s="157"/>
      <c r="X245" s="157"/>
      <c r="Y245" s="157"/>
      <c r="Z245" s="147"/>
      <c r="AA245" s="147"/>
      <c r="AB245" s="147"/>
      <c r="AC245" s="147"/>
      <c r="AD245" s="147"/>
      <c r="AE245" s="147"/>
      <c r="AF245" s="147"/>
      <c r="AG245" s="147" t="s">
        <v>239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x14ac:dyDescent="0.2">
      <c r="A246" s="164" t="s">
        <v>163</v>
      </c>
      <c r="B246" s="165" t="s">
        <v>122</v>
      </c>
      <c r="C246" s="178" t="s">
        <v>123</v>
      </c>
      <c r="D246" s="166"/>
      <c r="E246" s="167"/>
      <c r="F246" s="168"/>
      <c r="G246" s="169">
        <f>SUMIF(AG247:AG247,"&lt;&gt;NOR",G247:G247)</f>
        <v>0</v>
      </c>
      <c r="H246" s="163"/>
      <c r="I246" s="163">
        <f>SUM(I247:I247)</f>
        <v>0</v>
      </c>
      <c r="J246" s="163"/>
      <c r="K246" s="163">
        <f>SUM(K247:K247)</f>
        <v>0</v>
      </c>
      <c r="L246" s="163"/>
      <c r="M246" s="163">
        <f>SUM(M247:M247)</f>
        <v>0</v>
      </c>
      <c r="N246" s="162"/>
      <c r="O246" s="162">
        <f>SUM(O247:O247)</f>
        <v>0</v>
      </c>
      <c r="P246" s="162"/>
      <c r="Q246" s="162">
        <f>SUM(Q247:Q247)</f>
        <v>0</v>
      </c>
      <c r="R246" s="163"/>
      <c r="S246" s="163"/>
      <c r="T246" s="163"/>
      <c r="U246" s="163"/>
      <c r="V246" s="163">
        <f>SUM(V247:V247)</f>
        <v>50.35</v>
      </c>
      <c r="W246" s="163"/>
      <c r="X246" s="163"/>
      <c r="Y246" s="163"/>
      <c r="AG246" t="s">
        <v>164</v>
      </c>
    </row>
    <row r="247" spans="1:60" outlineLevel="1" x14ac:dyDescent="0.2">
      <c r="A247" s="171">
        <v>45</v>
      </c>
      <c r="B247" s="172" t="s">
        <v>591</v>
      </c>
      <c r="C247" s="179" t="s">
        <v>592</v>
      </c>
      <c r="D247" s="173" t="s">
        <v>401</v>
      </c>
      <c r="E247" s="174">
        <v>3146.6152699999998</v>
      </c>
      <c r="F247" s="175"/>
      <c r="G247" s="176">
        <f>ROUND(E247*F247,2)</f>
        <v>0</v>
      </c>
      <c r="H247" s="158"/>
      <c r="I247" s="157">
        <f>ROUND(E247*H247,2)</f>
        <v>0</v>
      </c>
      <c r="J247" s="158"/>
      <c r="K247" s="157">
        <f>ROUND(E247*J247,2)</f>
        <v>0</v>
      </c>
      <c r="L247" s="157">
        <v>21</v>
      </c>
      <c r="M247" s="157">
        <f>G247*(1+L247/100)</f>
        <v>0</v>
      </c>
      <c r="N247" s="156">
        <v>0</v>
      </c>
      <c r="O247" s="156">
        <f>ROUND(E247*N247,2)</f>
        <v>0</v>
      </c>
      <c r="P247" s="156">
        <v>0</v>
      </c>
      <c r="Q247" s="156">
        <f>ROUND(E247*P247,2)</f>
        <v>0</v>
      </c>
      <c r="R247" s="157"/>
      <c r="S247" s="157" t="s">
        <v>183</v>
      </c>
      <c r="T247" s="157" t="s">
        <v>753</v>
      </c>
      <c r="U247" s="157">
        <v>1.6E-2</v>
      </c>
      <c r="V247" s="157">
        <f>ROUND(E247*U247,2)</f>
        <v>50.35</v>
      </c>
      <c r="W247" s="157"/>
      <c r="X247" s="157" t="s">
        <v>593</v>
      </c>
      <c r="Y247" s="157" t="s">
        <v>171</v>
      </c>
      <c r="Z247" s="147"/>
      <c r="AA247" s="147"/>
      <c r="AB247" s="147"/>
      <c r="AC247" s="147"/>
      <c r="AD247" s="147"/>
      <c r="AE247" s="147"/>
      <c r="AF247" s="147"/>
      <c r="AG247" s="147" t="s">
        <v>594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x14ac:dyDescent="0.2">
      <c r="A248" s="3"/>
      <c r="B248" s="4"/>
      <c r="C248" s="180"/>
      <c r="D248" s="6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AE248">
        <v>15</v>
      </c>
      <c r="AF248">
        <v>21</v>
      </c>
      <c r="AG248" t="s">
        <v>149</v>
      </c>
    </row>
    <row r="249" spans="1:60" x14ac:dyDescent="0.2">
      <c r="A249" s="150"/>
      <c r="B249" s="151" t="s">
        <v>31</v>
      </c>
      <c r="C249" s="181"/>
      <c r="D249" s="152"/>
      <c r="E249" s="153"/>
      <c r="F249" s="153"/>
      <c r="G249" s="170">
        <f>G8+G140+G246</f>
        <v>0</v>
      </c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AE249">
        <f>SUMIF(L7:L247,AE248,G7:G247)</f>
        <v>0</v>
      </c>
      <c r="AF249">
        <f>SUMIF(L7:L247,AF248,G7:G247)</f>
        <v>0</v>
      </c>
      <c r="AG249" t="s">
        <v>185</v>
      </c>
    </row>
    <row r="250" spans="1:60" x14ac:dyDescent="0.2">
      <c r="A250" s="3"/>
      <c r="B250" s="4"/>
      <c r="C250" s="180"/>
      <c r="D250" s="6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60" x14ac:dyDescent="0.2">
      <c r="A251" s="3"/>
      <c r="B251" s="4"/>
      <c r="C251" s="180"/>
      <c r="D251" s="6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60" x14ac:dyDescent="0.2">
      <c r="A252" s="262" t="s">
        <v>186</v>
      </c>
      <c r="B252" s="262"/>
      <c r="C252" s="263"/>
      <c r="D252" s="6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60" x14ac:dyDescent="0.2">
      <c r="A253" s="264"/>
      <c r="B253" s="265"/>
      <c r="C253" s="266"/>
      <c r="D253" s="265"/>
      <c r="E253" s="265"/>
      <c r="F253" s="265"/>
      <c r="G253" s="267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AG253" t="s">
        <v>187</v>
      </c>
    </row>
    <row r="254" spans="1:60" x14ac:dyDescent="0.2">
      <c r="A254" s="268"/>
      <c r="B254" s="269"/>
      <c r="C254" s="270"/>
      <c r="D254" s="269"/>
      <c r="E254" s="269"/>
      <c r="F254" s="269"/>
      <c r="G254" s="271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60" x14ac:dyDescent="0.2">
      <c r="A255" s="268"/>
      <c r="B255" s="269"/>
      <c r="C255" s="270"/>
      <c r="D255" s="269"/>
      <c r="E255" s="269"/>
      <c r="F255" s="269"/>
      <c r="G255" s="271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60" x14ac:dyDescent="0.2">
      <c r="A256" s="268"/>
      <c r="B256" s="269"/>
      <c r="C256" s="270"/>
      <c r="D256" s="269"/>
      <c r="E256" s="269"/>
      <c r="F256" s="269"/>
      <c r="G256" s="271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33" x14ac:dyDescent="0.2">
      <c r="A257" s="272"/>
      <c r="B257" s="273"/>
      <c r="C257" s="274"/>
      <c r="D257" s="273"/>
      <c r="E257" s="273"/>
      <c r="F257" s="273"/>
      <c r="G257" s="275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33" x14ac:dyDescent="0.2">
      <c r="A258" s="3"/>
      <c r="B258" s="4"/>
      <c r="C258" s="180"/>
      <c r="D258" s="6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33" x14ac:dyDescent="0.2">
      <c r="C259" s="182"/>
      <c r="D259" s="10"/>
      <c r="AG259" t="s">
        <v>189</v>
      </c>
    </row>
    <row r="260" spans="1:33" x14ac:dyDescent="0.2">
      <c r="D260" s="10"/>
    </row>
    <row r="261" spans="1:33" x14ac:dyDescent="0.2">
      <c r="D261" s="10"/>
    </row>
    <row r="262" spans="1:33" x14ac:dyDescent="0.2">
      <c r="D262" s="10"/>
    </row>
    <row r="263" spans="1:33" x14ac:dyDescent="0.2">
      <c r="D263" s="10"/>
    </row>
    <row r="264" spans="1:33" x14ac:dyDescent="0.2">
      <c r="D264" s="10"/>
    </row>
    <row r="265" spans="1:33" x14ac:dyDescent="0.2">
      <c r="D265" s="10"/>
    </row>
    <row r="266" spans="1:33" x14ac:dyDescent="0.2">
      <c r="D266" s="10"/>
    </row>
    <row r="267" spans="1:33" x14ac:dyDescent="0.2">
      <c r="D267" s="10"/>
    </row>
    <row r="268" spans="1:33" x14ac:dyDescent="0.2">
      <c r="D268" s="10"/>
    </row>
    <row r="269" spans="1:33" x14ac:dyDescent="0.2">
      <c r="D269" s="10"/>
    </row>
    <row r="270" spans="1:33" x14ac:dyDescent="0.2">
      <c r="D270" s="10"/>
    </row>
    <row r="271" spans="1:33" x14ac:dyDescent="0.2">
      <c r="D271" s="10"/>
    </row>
    <row r="272" spans="1:33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i2KgeEbmUardfbgEJz9gGy1aqhIafCYPqOF5u9bjtYBrZC29ybWXtwzgGy12jWUVPB8dsIEVgFZLnoTvhsx0g==" saltValue="bQBmnrlYhoZsRcWlEogOag==" spinCount="100000" sheet="1" formatRows="0"/>
  <mergeCells count="60">
    <mergeCell ref="A252:C252"/>
    <mergeCell ref="A253:G257"/>
    <mergeCell ref="C10:G10"/>
    <mergeCell ref="C15:G15"/>
    <mergeCell ref="C20:G20"/>
    <mergeCell ref="C24:G24"/>
    <mergeCell ref="C46:G46"/>
    <mergeCell ref="A1:G1"/>
    <mergeCell ref="C2:G2"/>
    <mergeCell ref="C3:G3"/>
    <mergeCell ref="C4:G4"/>
    <mergeCell ref="C28:G28"/>
    <mergeCell ref="C32:G32"/>
    <mergeCell ref="C36:G36"/>
    <mergeCell ref="C40:G40"/>
    <mergeCell ref="C45:G45"/>
    <mergeCell ref="C111:G111"/>
    <mergeCell ref="C50:G50"/>
    <mergeCell ref="C55:G55"/>
    <mergeCell ref="C60:G60"/>
    <mergeCell ref="C65:G65"/>
    <mergeCell ref="C76:G76"/>
    <mergeCell ref="C87:G87"/>
    <mergeCell ref="C92:G92"/>
    <mergeCell ref="C97:G97"/>
    <mergeCell ref="C101:G101"/>
    <mergeCell ref="C109:G109"/>
    <mergeCell ref="C110:G110"/>
    <mergeCell ref="C148:G148"/>
    <mergeCell ref="C114:G114"/>
    <mergeCell ref="C117:G117"/>
    <mergeCell ref="C118:G118"/>
    <mergeCell ref="C123:G123"/>
    <mergeCell ref="C135:G135"/>
    <mergeCell ref="C138:G138"/>
    <mergeCell ref="C142:G142"/>
    <mergeCell ref="C143:G143"/>
    <mergeCell ref="C144:G144"/>
    <mergeCell ref="C146:G146"/>
    <mergeCell ref="C147:G147"/>
    <mergeCell ref="C205:G205"/>
    <mergeCell ref="C150:G150"/>
    <mergeCell ref="C151:G151"/>
    <mergeCell ref="C152:G152"/>
    <mergeCell ref="C154:G154"/>
    <mergeCell ref="C159:G159"/>
    <mergeCell ref="C164:G164"/>
    <mergeCell ref="C169:G169"/>
    <mergeCell ref="C172:G172"/>
    <mergeCell ref="C177:G177"/>
    <mergeCell ref="C182:G182"/>
    <mergeCell ref="C192:G192"/>
    <mergeCell ref="C236:G236"/>
    <mergeCell ref="C240:G240"/>
    <mergeCell ref="C206:G206"/>
    <mergeCell ref="C207:G207"/>
    <mergeCell ref="C213:G213"/>
    <mergeCell ref="C218:G218"/>
    <mergeCell ref="C223:G223"/>
    <mergeCell ref="C229:G229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12319-C547-4C55-A870-93A77F7B320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5" t="s">
        <v>7</v>
      </c>
      <c r="B1" s="255"/>
      <c r="C1" s="255"/>
      <c r="D1" s="255"/>
      <c r="E1" s="255"/>
      <c r="F1" s="255"/>
      <c r="G1" s="255"/>
      <c r="AG1" t="s">
        <v>137</v>
      </c>
    </row>
    <row r="2" spans="1:60" ht="24.95" customHeight="1" x14ac:dyDescent="0.2">
      <c r="A2" s="50" t="s">
        <v>8</v>
      </c>
      <c r="B2" s="49" t="s">
        <v>43</v>
      </c>
      <c r="C2" s="256" t="s">
        <v>44</v>
      </c>
      <c r="D2" s="257"/>
      <c r="E2" s="257"/>
      <c r="F2" s="257"/>
      <c r="G2" s="258"/>
      <c r="AG2" t="s">
        <v>138</v>
      </c>
    </row>
    <row r="3" spans="1:60" ht="24.95" customHeight="1" x14ac:dyDescent="0.2">
      <c r="A3" s="50" t="s">
        <v>9</v>
      </c>
      <c r="B3" s="49" t="s">
        <v>56</v>
      </c>
      <c r="C3" s="256" t="s">
        <v>57</v>
      </c>
      <c r="D3" s="257"/>
      <c r="E3" s="257"/>
      <c r="F3" s="257"/>
      <c r="G3" s="258"/>
      <c r="AC3" s="121" t="s">
        <v>138</v>
      </c>
      <c r="AG3" t="s">
        <v>139</v>
      </c>
    </row>
    <row r="4" spans="1:60" ht="24.95" customHeight="1" x14ac:dyDescent="0.2">
      <c r="A4" s="140" t="s">
        <v>10</v>
      </c>
      <c r="B4" s="141" t="s">
        <v>50</v>
      </c>
      <c r="C4" s="259" t="s">
        <v>59</v>
      </c>
      <c r="D4" s="260"/>
      <c r="E4" s="260"/>
      <c r="F4" s="260"/>
      <c r="G4" s="261"/>
      <c r="AG4" t="s">
        <v>140</v>
      </c>
    </row>
    <row r="5" spans="1:60" x14ac:dyDescent="0.2">
      <c r="D5" s="10"/>
    </row>
    <row r="6" spans="1:60" ht="38.25" x14ac:dyDescent="0.2">
      <c r="A6" s="143" t="s">
        <v>141</v>
      </c>
      <c r="B6" s="145" t="s">
        <v>142</v>
      </c>
      <c r="C6" s="145" t="s">
        <v>143</v>
      </c>
      <c r="D6" s="144" t="s">
        <v>144</v>
      </c>
      <c r="E6" s="143" t="s">
        <v>145</v>
      </c>
      <c r="F6" s="142" t="s">
        <v>146</v>
      </c>
      <c r="G6" s="143" t="s">
        <v>31</v>
      </c>
      <c r="H6" s="146" t="s">
        <v>32</v>
      </c>
      <c r="I6" s="146" t="s">
        <v>147</v>
      </c>
      <c r="J6" s="146" t="s">
        <v>33</v>
      </c>
      <c r="K6" s="146" t="s">
        <v>148</v>
      </c>
      <c r="L6" s="146" t="s">
        <v>149</v>
      </c>
      <c r="M6" s="146" t="s">
        <v>150</v>
      </c>
      <c r="N6" s="146" t="s">
        <v>151</v>
      </c>
      <c r="O6" s="146" t="s">
        <v>152</v>
      </c>
      <c r="P6" s="146" t="s">
        <v>153</v>
      </c>
      <c r="Q6" s="146" t="s">
        <v>154</v>
      </c>
      <c r="R6" s="146" t="s">
        <v>155</v>
      </c>
      <c r="S6" s="146" t="s">
        <v>156</v>
      </c>
      <c r="T6" s="146" t="s">
        <v>157</v>
      </c>
      <c r="U6" s="146" t="s">
        <v>158</v>
      </c>
      <c r="V6" s="146" t="s">
        <v>159</v>
      </c>
      <c r="W6" s="146" t="s">
        <v>160</v>
      </c>
      <c r="X6" s="146" t="s">
        <v>161</v>
      </c>
      <c r="Y6" s="146" t="s">
        <v>162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163</v>
      </c>
      <c r="B8" s="165" t="s">
        <v>114</v>
      </c>
      <c r="C8" s="178" t="s">
        <v>115</v>
      </c>
      <c r="D8" s="166"/>
      <c r="E8" s="167"/>
      <c r="F8" s="168"/>
      <c r="G8" s="169">
        <f>SUMIF(AG9:AG35,"&lt;&gt;NOR",G9:G35)</f>
        <v>0</v>
      </c>
      <c r="H8" s="163"/>
      <c r="I8" s="163">
        <f>SUM(I9:I35)</f>
        <v>0</v>
      </c>
      <c r="J8" s="163"/>
      <c r="K8" s="163">
        <f>SUM(K9:K35)</f>
        <v>0</v>
      </c>
      <c r="L8" s="163"/>
      <c r="M8" s="163">
        <f>SUM(M9:M35)</f>
        <v>0</v>
      </c>
      <c r="N8" s="162"/>
      <c r="O8" s="162">
        <f>SUM(O9:O35)</f>
        <v>428.89</v>
      </c>
      <c r="P8" s="162"/>
      <c r="Q8" s="162">
        <f>SUM(Q9:Q35)</f>
        <v>0</v>
      </c>
      <c r="R8" s="163"/>
      <c r="S8" s="163"/>
      <c r="T8" s="163"/>
      <c r="U8" s="163"/>
      <c r="V8" s="163">
        <f>SUM(V9:V35)</f>
        <v>104.49000000000001</v>
      </c>
      <c r="W8" s="163"/>
      <c r="X8" s="163"/>
      <c r="Y8" s="163"/>
      <c r="AG8" t="s">
        <v>164</v>
      </c>
    </row>
    <row r="9" spans="1:60" outlineLevel="1" x14ac:dyDescent="0.2">
      <c r="A9" s="171">
        <v>1</v>
      </c>
      <c r="B9" s="172" t="s">
        <v>612</v>
      </c>
      <c r="C9" s="179" t="s">
        <v>613</v>
      </c>
      <c r="D9" s="173" t="s">
        <v>250</v>
      </c>
      <c r="E9" s="174">
        <v>353</v>
      </c>
      <c r="F9" s="175"/>
      <c r="G9" s="176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7"/>
      <c r="S9" s="157" t="s">
        <v>183</v>
      </c>
      <c r="T9" s="157" t="s">
        <v>595</v>
      </c>
      <c r="U9" s="157">
        <v>0.15</v>
      </c>
      <c r="V9" s="157">
        <f>ROUND(E9*U9,2)</f>
        <v>52.95</v>
      </c>
      <c r="W9" s="157"/>
      <c r="X9" s="157" t="s">
        <v>234</v>
      </c>
      <c r="Y9" s="157" t="s">
        <v>171</v>
      </c>
      <c r="Z9" s="147"/>
      <c r="AA9" s="147"/>
      <c r="AB9" s="147"/>
      <c r="AC9" s="147"/>
      <c r="AD9" s="147"/>
      <c r="AE9" s="147"/>
      <c r="AF9" s="147"/>
      <c r="AG9" s="147" t="s">
        <v>235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53" t="s">
        <v>614</v>
      </c>
      <c r="D10" s="254"/>
      <c r="E10" s="254"/>
      <c r="F10" s="254"/>
      <c r="G10" s="254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174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2" x14ac:dyDescent="0.2">
      <c r="A11" s="154"/>
      <c r="B11" s="155"/>
      <c r="C11" s="185" t="s">
        <v>867</v>
      </c>
      <c r="D11" s="183"/>
      <c r="E11" s="184">
        <v>353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239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1">
        <v>2</v>
      </c>
      <c r="B12" s="172" t="s">
        <v>618</v>
      </c>
      <c r="C12" s="179" t="s">
        <v>619</v>
      </c>
      <c r="D12" s="173" t="s">
        <v>250</v>
      </c>
      <c r="E12" s="174">
        <v>353</v>
      </c>
      <c r="F12" s="175"/>
      <c r="G12" s="176">
        <f>ROUND(E12*F12,2)</f>
        <v>0</v>
      </c>
      <c r="H12" s="158"/>
      <c r="I12" s="157">
        <f>ROUND(E12*H12,2)</f>
        <v>0</v>
      </c>
      <c r="J12" s="158"/>
      <c r="K12" s="157">
        <f>ROUND(E12*J12,2)</f>
        <v>0</v>
      </c>
      <c r="L12" s="157">
        <v>21</v>
      </c>
      <c r="M12" s="157">
        <f>G12*(1+L12/100)</f>
        <v>0</v>
      </c>
      <c r="N12" s="156">
        <v>0</v>
      </c>
      <c r="O12" s="156">
        <f>ROUND(E12*N12,2)</f>
        <v>0</v>
      </c>
      <c r="P12" s="156">
        <v>0</v>
      </c>
      <c r="Q12" s="156">
        <f>ROUND(E12*P12,2)</f>
        <v>0</v>
      </c>
      <c r="R12" s="157"/>
      <c r="S12" s="157" t="s">
        <v>183</v>
      </c>
      <c r="T12" s="157" t="s">
        <v>595</v>
      </c>
      <c r="U12" s="157">
        <v>0.02</v>
      </c>
      <c r="V12" s="157">
        <f>ROUND(E12*U12,2)</f>
        <v>7.06</v>
      </c>
      <c r="W12" s="157"/>
      <c r="X12" s="157" t="s">
        <v>234</v>
      </c>
      <c r="Y12" s="157" t="s">
        <v>171</v>
      </c>
      <c r="Z12" s="147"/>
      <c r="AA12" s="147"/>
      <c r="AB12" s="147"/>
      <c r="AC12" s="147"/>
      <c r="AD12" s="147"/>
      <c r="AE12" s="147"/>
      <c r="AF12" s="147"/>
      <c r="AG12" s="147" t="s">
        <v>235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253" t="s">
        <v>620</v>
      </c>
      <c r="D13" s="254"/>
      <c r="E13" s="254"/>
      <c r="F13" s="254"/>
      <c r="G13" s="254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174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185" t="s">
        <v>867</v>
      </c>
      <c r="D14" s="183"/>
      <c r="E14" s="184">
        <v>353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239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1">
        <v>3</v>
      </c>
      <c r="B15" s="172" t="s">
        <v>621</v>
      </c>
      <c r="C15" s="179" t="s">
        <v>622</v>
      </c>
      <c r="D15" s="173" t="s">
        <v>250</v>
      </c>
      <c r="E15" s="174">
        <v>353</v>
      </c>
      <c r="F15" s="175"/>
      <c r="G15" s="176">
        <f>ROUND(E15*F15,2)</f>
        <v>0</v>
      </c>
      <c r="H15" s="158"/>
      <c r="I15" s="157">
        <f>ROUND(E15*H15,2)</f>
        <v>0</v>
      </c>
      <c r="J15" s="158"/>
      <c r="K15" s="157">
        <f>ROUND(E15*J15,2)</f>
        <v>0</v>
      </c>
      <c r="L15" s="157">
        <v>21</v>
      </c>
      <c r="M15" s="157">
        <f>G15*(1+L15/100)</f>
        <v>0</v>
      </c>
      <c r="N15" s="156">
        <v>0.10373</v>
      </c>
      <c r="O15" s="156">
        <f>ROUND(E15*N15,2)</f>
        <v>36.619999999999997</v>
      </c>
      <c r="P15" s="156">
        <v>0</v>
      </c>
      <c r="Q15" s="156">
        <f>ROUND(E15*P15,2)</f>
        <v>0</v>
      </c>
      <c r="R15" s="157"/>
      <c r="S15" s="157" t="s">
        <v>183</v>
      </c>
      <c r="T15" s="157" t="s">
        <v>595</v>
      </c>
      <c r="U15" s="157">
        <v>0.02</v>
      </c>
      <c r="V15" s="157">
        <f>ROUND(E15*U15,2)</f>
        <v>7.06</v>
      </c>
      <c r="W15" s="157"/>
      <c r="X15" s="157" t="s">
        <v>234</v>
      </c>
      <c r="Y15" s="157" t="s">
        <v>171</v>
      </c>
      <c r="Z15" s="147"/>
      <c r="AA15" s="147"/>
      <c r="AB15" s="147"/>
      <c r="AC15" s="147"/>
      <c r="AD15" s="147"/>
      <c r="AE15" s="147"/>
      <c r="AF15" s="147"/>
      <c r="AG15" s="147" t="s">
        <v>235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253" t="s">
        <v>623</v>
      </c>
      <c r="D16" s="254"/>
      <c r="E16" s="254"/>
      <c r="F16" s="254"/>
      <c r="G16" s="254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174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2" x14ac:dyDescent="0.2">
      <c r="A17" s="154"/>
      <c r="B17" s="155"/>
      <c r="C17" s="185" t="s">
        <v>868</v>
      </c>
      <c r="D17" s="183"/>
      <c r="E17" s="184">
        <v>353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239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1">
        <v>4</v>
      </c>
      <c r="B18" s="172" t="s">
        <v>626</v>
      </c>
      <c r="C18" s="179" t="s">
        <v>627</v>
      </c>
      <c r="D18" s="173" t="s">
        <v>250</v>
      </c>
      <c r="E18" s="174">
        <v>706</v>
      </c>
      <c r="F18" s="175"/>
      <c r="G18" s="176">
        <f>ROUND(E18*F18,2)</f>
        <v>0</v>
      </c>
      <c r="H18" s="158"/>
      <c r="I18" s="157">
        <f>ROUND(E18*H18,2)</f>
        <v>0</v>
      </c>
      <c r="J18" s="158"/>
      <c r="K18" s="157">
        <f>ROUND(E18*J18,2)</f>
        <v>0</v>
      </c>
      <c r="L18" s="157">
        <v>21</v>
      </c>
      <c r="M18" s="157">
        <f>G18*(1+L18/100)</f>
        <v>0</v>
      </c>
      <c r="N18" s="156">
        <v>5.0000000000000001E-4</v>
      </c>
      <c r="O18" s="156">
        <f>ROUND(E18*N18,2)</f>
        <v>0.35</v>
      </c>
      <c r="P18" s="156">
        <v>0</v>
      </c>
      <c r="Q18" s="156">
        <f>ROUND(E18*P18,2)</f>
        <v>0</v>
      </c>
      <c r="R18" s="157"/>
      <c r="S18" s="157" t="s">
        <v>251</v>
      </c>
      <c r="T18" s="157" t="s">
        <v>251</v>
      </c>
      <c r="U18" s="157">
        <v>2E-3</v>
      </c>
      <c r="V18" s="157">
        <f>ROUND(E18*U18,2)</f>
        <v>1.41</v>
      </c>
      <c r="W18" s="157"/>
      <c r="X18" s="157" t="s">
        <v>234</v>
      </c>
      <c r="Y18" s="157" t="s">
        <v>171</v>
      </c>
      <c r="Z18" s="147"/>
      <c r="AA18" s="147"/>
      <c r="AB18" s="147"/>
      <c r="AC18" s="147"/>
      <c r="AD18" s="147"/>
      <c r="AE18" s="147"/>
      <c r="AF18" s="147"/>
      <c r="AG18" s="147" t="s">
        <v>235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253" t="s">
        <v>628</v>
      </c>
      <c r="D19" s="254"/>
      <c r="E19" s="254"/>
      <c r="F19" s="254"/>
      <c r="G19" s="254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174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2" x14ac:dyDescent="0.2">
      <c r="A20" s="154"/>
      <c r="B20" s="155"/>
      <c r="C20" s="185" t="s">
        <v>869</v>
      </c>
      <c r="D20" s="183"/>
      <c r="E20" s="184">
        <v>706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239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1">
        <v>5</v>
      </c>
      <c r="B21" s="172" t="s">
        <v>629</v>
      </c>
      <c r="C21" s="179" t="s">
        <v>630</v>
      </c>
      <c r="D21" s="173" t="s">
        <v>250</v>
      </c>
      <c r="E21" s="174">
        <v>353</v>
      </c>
      <c r="F21" s="175"/>
      <c r="G21" s="176">
        <f>ROUND(E21*F21,2)</f>
        <v>0</v>
      </c>
      <c r="H21" s="158"/>
      <c r="I21" s="157">
        <f>ROUND(E21*H21,2)</f>
        <v>0</v>
      </c>
      <c r="J21" s="158"/>
      <c r="K21" s="157">
        <f>ROUND(E21*J21,2)</f>
        <v>0</v>
      </c>
      <c r="L21" s="157">
        <v>21</v>
      </c>
      <c r="M21" s="157">
        <f>G21*(1+L21/100)</f>
        <v>0</v>
      </c>
      <c r="N21" s="156">
        <v>0.13188</v>
      </c>
      <c r="O21" s="156">
        <f>ROUND(E21*N21,2)</f>
        <v>46.55</v>
      </c>
      <c r="P21" s="156">
        <v>0</v>
      </c>
      <c r="Q21" s="156">
        <f>ROUND(E21*P21,2)</f>
        <v>0</v>
      </c>
      <c r="R21" s="157"/>
      <c r="S21" s="157" t="s">
        <v>183</v>
      </c>
      <c r="T21" s="157" t="s">
        <v>595</v>
      </c>
      <c r="U21" s="157">
        <v>0.02</v>
      </c>
      <c r="V21" s="157">
        <f>ROUND(E21*U21,2)</f>
        <v>7.06</v>
      </c>
      <c r="W21" s="157"/>
      <c r="X21" s="157" t="s">
        <v>234</v>
      </c>
      <c r="Y21" s="157" t="s">
        <v>171</v>
      </c>
      <c r="Z21" s="147"/>
      <c r="AA21" s="147"/>
      <c r="AB21" s="147"/>
      <c r="AC21" s="147"/>
      <c r="AD21" s="147"/>
      <c r="AE21" s="147"/>
      <c r="AF21" s="147"/>
      <c r="AG21" s="147" t="s">
        <v>235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253" t="s">
        <v>631</v>
      </c>
      <c r="D22" s="254"/>
      <c r="E22" s="254"/>
      <c r="F22" s="254"/>
      <c r="G22" s="254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174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2" x14ac:dyDescent="0.2">
      <c r="A23" s="154"/>
      <c r="B23" s="155"/>
      <c r="C23" s="185" t="s">
        <v>868</v>
      </c>
      <c r="D23" s="183"/>
      <c r="E23" s="184">
        <v>353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239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1">
        <v>6</v>
      </c>
      <c r="B24" s="172" t="s">
        <v>870</v>
      </c>
      <c r="C24" s="179" t="s">
        <v>871</v>
      </c>
      <c r="D24" s="173" t="s">
        <v>250</v>
      </c>
      <c r="E24" s="174">
        <v>353</v>
      </c>
      <c r="F24" s="175"/>
      <c r="G24" s="176">
        <f>ROUND(E24*F24,2)</f>
        <v>0</v>
      </c>
      <c r="H24" s="158"/>
      <c r="I24" s="157">
        <f>ROUND(E24*H24,2)</f>
        <v>0</v>
      </c>
      <c r="J24" s="158"/>
      <c r="K24" s="157">
        <f>ROUND(E24*J24,2)</f>
        <v>0</v>
      </c>
      <c r="L24" s="157">
        <v>21</v>
      </c>
      <c r="M24" s="157">
        <f>G24*(1+L24/100)</f>
        <v>0</v>
      </c>
      <c r="N24" s="156">
        <v>0.15559000000000001</v>
      </c>
      <c r="O24" s="156">
        <f>ROUND(E24*N24,2)</f>
        <v>54.92</v>
      </c>
      <c r="P24" s="156">
        <v>0</v>
      </c>
      <c r="Q24" s="156">
        <f>ROUND(E24*P24,2)</f>
        <v>0</v>
      </c>
      <c r="R24" s="157"/>
      <c r="S24" s="157" t="s">
        <v>183</v>
      </c>
      <c r="T24" s="157" t="s">
        <v>595</v>
      </c>
      <c r="U24" s="157">
        <v>2.1999999999999999E-2</v>
      </c>
      <c r="V24" s="157">
        <f>ROUND(E24*U24,2)</f>
        <v>7.77</v>
      </c>
      <c r="W24" s="157"/>
      <c r="X24" s="157" t="s">
        <v>234</v>
      </c>
      <c r="Y24" s="157" t="s">
        <v>171</v>
      </c>
      <c r="Z24" s="147"/>
      <c r="AA24" s="147"/>
      <c r="AB24" s="147"/>
      <c r="AC24" s="147"/>
      <c r="AD24" s="147"/>
      <c r="AE24" s="147"/>
      <c r="AF24" s="147"/>
      <c r="AG24" s="147" t="s">
        <v>235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253" t="s">
        <v>872</v>
      </c>
      <c r="D25" s="254"/>
      <c r="E25" s="254"/>
      <c r="F25" s="254"/>
      <c r="G25" s="254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174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2" x14ac:dyDescent="0.2">
      <c r="A26" s="154"/>
      <c r="B26" s="155"/>
      <c r="C26" s="185" t="s">
        <v>868</v>
      </c>
      <c r="D26" s="183"/>
      <c r="E26" s="184">
        <v>353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239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1">
        <v>7</v>
      </c>
      <c r="B27" s="172" t="s">
        <v>632</v>
      </c>
      <c r="C27" s="179" t="s">
        <v>633</v>
      </c>
      <c r="D27" s="173" t="s">
        <v>250</v>
      </c>
      <c r="E27" s="174">
        <v>353</v>
      </c>
      <c r="F27" s="175"/>
      <c r="G27" s="176">
        <f>ROUND(E27*F27,2)</f>
        <v>0</v>
      </c>
      <c r="H27" s="158"/>
      <c r="I27" s="157">
        <f>ROUND(E27*H27,2)</f>
        <v>0</v>
      </c>
      <c r="J27" s="158"/>
      <c r="K27" s="157">
        <f>ROUND(E27*J27,2)</f>
        <v>0</v>
      </c>
      <c r="L27" s="157">
        <v>21</v>
      </c>
      <c r="M27" s="157">
        <f>G27*(1+L27/100)</f>
        <v>0</v>
      </c>
      <c r="N27" s="156">
        <v>5.6100000000000004E-3</v>
      </c>
      <c r="O27" s="156">
        <f>ROUND(E27*N27,2)</f>
        <v>1.98</v>
      </c>
      <c r="P27" s="156">
        <v>0</v>
      </c>
      <c r="Q27" s="156">
        <f>ROUND(E27*P27,2)</f>
        <v>0</v>
      </c>
      <c r="R27" s="157"/>
      <c r="S27" s="157" t="s">
        <v>251</v>
      </c>
      <c r="T27" s="157" t="s">
        <v>251</v>
      </c>
      <c r="U27" s="157">
        <v>4.0000000000000001E-3</v>
      </c>
      <c r="V27" s="157">
        <f>ROUND(E27*U27,2)</f>
        <v>1.41</v>
      </c>
      <c r="W27" s="157"/>
      <c r="X27" s="157" t="s">
        <v>234</v>
      </c>
      <c r="Y27" s="157" t="s">
        <v>171</v>
      </c>
      <c r="Z27" s="147"/>
      <c r="AA27" s="147"/>
      <c r="AB27" s="147"/>
      <c r="AC27" s="147"/>
      <c r="AD27" s="147"/>
      <c r="AE27" s="147"/>
      <c r="AF27" s="147"/>
      <c r="AG27" s="147" t="s">
        <v>235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253" t="s">
        <v>634</v>
      </c>
      <c r="D28" s="254"/>
      <c r="E28" s="254"/>
      <c r="F28" s="254"/>
      <c r="G28" s="254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174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2" x14ac:dyDescent="0.2">
      <c r="A29" s="154"/>
      <c r="B29" s="155"/>
      <c r="C29" s="185" t="s">
        <v>868</v>
      </c>
      <c r="D29" s="183"/>
      <c r="E29" s="184">
        <v>353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239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2.5" outlineLevel="1" x14ac:dyDescent="0.2">
      <c r="A30" s="171">
        <v>8</v>
      </c>
      <c r="B30" s="172" t="s">
        <v>635</v>
      </c>
      <c r="C30" s="179" t="s">
        <v>636</v>
      </c>
      <c r="D30" s="173" t="s">
        <v>250</v>
      </c>
      <c r="E30" s="174">
        <v>353</v>
      </c>
      <c r="F30" s="175"/>
      <c r="G30" s="176">
        <f>ROUND(E30*F30,2)</f>
        <v>0</v>
      </c>
      <c r="H30" s="158"/>
      <c r="I30" s="157">
        <f>ROUND(E30*H30,2)</f>
        <v>0</v>
      </c>
      <c r="J30" s="158"/>
      <c r="K30" s="157">
        <f>ROUND(E30*J30,2)</f>
        <v>0</v>
      </c>
      <c r="L30" s="157">
        <v>21</v>
      </c>
      <c r="M30" s="157">
        <f>G30*(1+L30/100)</f>
        <v>0</v>
      </c>
      <c r="N30" s="156">
        <v>0.28799999999999998</v>
      </c>
      <c r="O30" s="156">
        <f>ROUND(E30*N30,2)</f>
        <v>101.66</v>
      </c>
      <c r="P30" s="156">
        <v>0</v>
      </c>
      <c r="Q30" s="156">
        <f>ROUND(E30*P30,2)</f>
        <v>0</v>
      </c>
      <c r="R30" s="157"/>
      <c r="S30" s="157" t="s">
        <v>183</v>
      </c>
      <c r="T30" s="157" t="s">
        <v>595</v>
      </c>
      <c r="U30" s="157">
        <v>0.02</v>
      </c>
      <c r="V30" s="157">
        <f>ROUND(E30*U30,2)</f>
        <v>7.06</v>
      </c>
      <c r="W30" s="157"/>
      <c r="X30" s="157" t="s">
        <v>234</v>
      </c>
      <c r="Y30" s="157" t="s">
        <v>171</v>
      </c>
      <c r="Z30" s="147"/>
      <c r="AA30" s="147"/>
      <c r="AB30" s="147"/>
      <c r="AC30" s="147"/>
      <c r="AD30" s="147"/>
      <c r="AE30" s="147"/>
      <c r="AF30" s="147"/>
      <c r="AG30" s="147" t="s">
        <v>235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253" t="s">
        <v>637</v>
      </c>
      <c r="D31" s="254"/>
      <c r="E31" s="254"/>
      <c r="F31" s="254"/>
      <c r="G31" s="254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174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2.5" outlineLevel="2" x14ac:dyDescent="0.2">
      <c r="A32" s="154"/>
      <c r="B32" s="155"/>
      <c r="C32" s="185" t="s">
        <v>868</v>
      </c>
      <c r="D32" s="183"/>
      <c r="E32" s="184">
        <v>353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239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1" x14ac:dyDescent="0.2">
      <c r="A33" s="171">
        <v>9</v>
      </c>
      <c r="B33" s="172" t="s">
        <v>638</v>
      </c>
      <c r="C33" s="179" t="s">
        <v>639</v>
      </c>
      <c r="D33" s="173" t="s">
        <v>250</v>
      </c>
      <c r="E33" s="174">
        <v>423.6</v>
      </c>
      <c r="F33" s="175"/>
      <c r="G33" s="176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21</v>
      </c>
      <c r="M33" s="157">
        <f>G33*(1+L33/100)</f>
        <v>0</v>
      </c>
      <c r="N33" s="156">
        <v>0.441</v>
      </c>
      <c r="O33" s="156">
        <f>ROUND(E33*N33,2)</f>
        <v>186.81</v>
      </c>
      <c r="P33" s="156">
        <v>0</v>
      </c>
      <c r="Q33" s="156">
        <f>ROUND(E33*P33,2)</f>
        <v>0</v>
      </c>
      <c r="R33" s="157"/>
      <c r="S33" s="157" t="s">
        <v>183</v>
      </c>
      <c r="T33" s="157" t="s">
        <v>595</v>
      </c>
      <c r="U33" s="157">
        <v>0.03</v>
      </c>
      <c r="V33" s="157">
        <f>ROUND(E33*U33,2)</f>
        <v>12.71</v>
      </c>
      <c r="W33" s="157"/>
      <c r="X33" s="157" t="s">
        <v>234</v>
      </c>
      <c r="Y33" s="157" t="s">
        <v>171</v>
      </c>
      <c r="Z33" s="147"/>
      <c r="AA33" s="147"/>
      <c r="AB33" s="147"/>
      <c r="AC33" s="147"/>
      <c r="AD33" s="147"/>
      <c r="AE33" s="147"/>
      <c r="AF33" s="147"/>
      <c r="AG33" s="147" t="s">
        <v>235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253" t="s">
        <v>640</v>
      </c>
      <c r="D34" s="254"/>
      <c r="E34" s="254"/>
      <c r="F34" s="254"/>
      <c r="G34" s="254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174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2.5" outlineLevel="2" x14ac:dyDescent="0.2">
      <c r="A35" s="154"/>
      <c r="B35" s="155"/>
      <c r="C35" s="185" t="s">
        <v>873</v>
      </c>
      <c r="D35" s="183"/>
      <c r="E35" s="184">
        <v>423.6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239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x14ac:dyDescent="0.2">
      <c r="A36" s="164" t="s">
        <v>163</v>
      </c>
      <c r="B36" s="165" t="s">
        <v>118</v>
      </c>
      <c r="C36" s="178" t="s">
        <v>119</v>
      </c>
      <c r="D36" s="166"/>
      <c r="E36" s="167"/>
      <c r="F36" s="168"/>
      <c r="G36" s="169">
        <f>SUMIF(AG37:AG51,"&lt;&gt;NOR",G37:G51)</f>
        <v>0</v>
      </c>
      <c r="H36" s="163"/>
      <c r="I36" s="163">
        <f>SUM(I37:I51)</f>
        <v>0</v>
      </c>
      <c r="J36" s="163"/>
      <c r="K36" s="163">
        <f>SUM(K37:K51)</f>
        <v>0</v>
      </c>
      <c r="L36" s="163"/>
      <c r="M36" s="163">
        <f>SUM(M37:M51)</f>
        <v>0</v>
      </c>
      <c r="N36" s="162"/>
      <c r="O36" s="162">
        <f>SUM(O37:O51)</f>
        <v>48.54</v>
      </c>
      <c r="P36" s="162"/>
      <c r="Q36" s="162">
        <f>SUM(Q37:Q51)</f>
        <v>0</v>
      </c>
      <c r="R36" s="163"/>
      <c r="S36" s="163"/>
      <c r="T36" s="163"/>
      <c r="U36" s="163"/>
      <c r="V36" s="163">
        <f>SUM(V37:V51)</f>
        <v>34.400000000000006</v>
      </c>
      <c r="W36" s="163"/>
      <c r="X36" s="163"/>
      <c r="Y36" s="163"/>
      <c r="AG36" t="s">
        <v>164</v>
      </c>
    </row>
    <row r="37" spans="1:60" ht="22.5" outlineLevel="1" x14ac:dyDescent="0.2">
      <c r="A37" s="171">
        <v>10</v>
      </c>
      <c r="B37" s="172" t="s">
        <v>874</v>
      </c>
      <c r="C37" s="179" t="s">
        <v>875</v>
      </c>
      <c r="D37" s="173" t="s">
        <v>876</v>
      </c>
      <c r="E37" s="174">
        <v>8</v>
      </c>
      <c r="F37" s="175"/>
      <c r="G37" s="176">
        <f>ROUND(E37*F37,2)</f>
        <v>0</v>
      </c>
      <c r="H37" s="158"/>
      <c r="I37" s="157">
        <f>ROUND(E37*H37,2)</f>
        <v>0</v>
      </c>
      <c r="J37" s="158"/>
      <c r="K37" s="157">
        <f>ROUND(E37*J37,2)</f>
        <v>0</v>
      </c>
      <c r="L37" s="157">
        <v>21</v>
      </c>
      <c r="M37" s="157">
        <f>G37*(1+L37/100)</f>
        <v>0</v>
      </c>
      <c r="N37" s="156">
        <v>2.2999000000000001</v>
      </c>
      <c r="O37" s="156">
        <f>ROUND(E37*N37,2)</f>
        <v>18.399999999999999</v>
      </c>
      <c r="P37" s="156">
        <v>0</v>
      </c>
      <c r="Q37" s="156">
        <f>ROUND(E37*P37,2)</f>
        <v>0</v>
      </c>
      <c r="R37" s="157"/>
      <c r="S37" s="157" t="s">
        <v>183</v>
      </c>
      <c r="T37" s="157" t="s">
        <v>595</v>
      </c>
      <c r="U37" s="157">
        <v>1.756</v>
      </c>
      <c r="V37" s="157">
        <f>ROUND(E37*U37,2)</f>
        <v>14.05</v>
      </c>
      <c r="W37" s="157"/>
      <c r="X37" s="157" t="s">
        <v>234</v>
      </c>
      <c r="Y37" s="157" t="s">
        <v>171</v>
      </c>
      <c r="Z37" s="147"/>
      <c r="AA37" s="147"/>
      <c r="AB37" s="147"/>
      <c r="AC37" s="147"/>
      <c r="AD37" s="147"/>
      <c r="AE37" s="147"/>
      <c r="AF37" s="147"/>
      <c r="AG37" s="147" t="s">
        <v>235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 x14ac:dyDescent="0.2">
      <c r="A38" s="154"/>
      <c r="B38" s="155"/>
      <c r="C38" s="253" t="s">
        <v>877</v>
      </c>
      <c r="D38" s="254"/>
      <c r="E38" s="254"/>
      <c r="F38" s="254"/>
      <c r="G38" s="254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174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">
      <c r="A39" s="154"/>
      <c r="B39" s="155"/>
      <c r="C39" s="251" t="s">
        <v>878</v>
      </c>
      <c r="D39" s="252"/>
      <c r="E39" s="252"/>
      <c r="F39" s="252"/>
      <c r="G39" s="252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174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">
      <c r="A40" s="154"/>
      <c r="B40" s="155"/>
      <c r="C40" s="185" t="s">
        <v>879</v>
      </c>
      <c r="D40" s="183"/>
      <c r="E40" s="184">
        <v>8</v>
      </c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239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33.75" outlineLevel="1" x14ac:dyDescent="0.2">
      <c r="A41" s="171">
        <v>11</v>
      </c>
      <c r="B41" s="172" t="s">
        <v>880</v>
      </c>
      <c r="C41" s="179" t="s">
        <v>881</v>
      </c>
      <c r="D41" s="173" t="s">
        <v>414</v>
      </c>
      <c r="E41" s="174">
        <v>48</v>
      </c>
      <c r="F41" s="175"/>
      <c r="G41" s="176">
        <f>ROUND(E41*F41,2)</f>
        <v>0</v>
      </c>
      <c r="H41" s="158"/>
      <c r="I41" s="157">
        <f>ROUND(E41*H41,2)</f>
        <v>0</v>
      </c>
      <c r="J41" s="158"/>
      <c r="K41" s="157">
        <f>ROUND(E41*J41,2)</f>
        <v>0</v>
      </c>
      <c r="L41" s="157">
        <v>21</v>
      </c>
      <c r="M41" s="157">
        <f>G41*(1+L41/100)</f>
        <v>0</v>
      </c>
      <c r="N41" s="156">
        <v>0.628</v>
      </c>
      <c r="O41" s="156">
        <f>ROUND(E41*N41,2)</f>
        <v>30.14</v>
      </c>
      <c r="P41" s="156">
        <v>0</v>
      </c>
      <c r="Q41" s="156">
        <f>ROUND(E41*P41,2)</f>
        <v>0</v>
      </c>
      <c r="R41" s="157"/>
      <c r="S41" s="157" t="s">
        <v>183</v>
      </c>
      <c r="T41" s="157" t="s">
        <v>595</v>
      </c>
      <c r="U41" s="157">
        <v>0.42399999999999999</v>
      </c>
      <c r="V41" s="157">
        <f>ROUND(E41*U41,2)</f>
        <v>20.350000000000001</v>
      </c>
      <c r="W41" s="157"/>
      <c r="X41" s="157" t="s">
        <v>234</v>
      </c>
      <c r="Y41" s="157" t="s">
        <v>171</v>
      </c>
      <c r="Z41" s="147"/>
      <c r="AA41" s="147"/>
      <c r="AB41" s="147"/>
      <c r="AC41" s="147"/>
      <c r="AD41" s="147"/>
      <c r="AE41" s="147"/>
      <c r="AF41" s="147"/>
      <c r="AG41" s="147" t="s">
        <v>235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253" t="s">
        <v>882</v>
      </c>
      <c r="D42" s="254"/>
      <c r="E42" s="254"/>
      <c r="F42" s="254"/>
      <c r="G42" s="254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174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3" x14ac:dyDescent="0.2">
      <c r="A43" s="154"/>
      <c r="B43" s="155"/>
      <c r="C43" s="251" t="s">
        <v>883</v>
      </c>
      <c r="D43" s="252"/>
      <c r="E43" s="252"/>
      <c r="F43" s="252"/>
      <c r="G43" s="252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174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">
      <c r="A44" s="154"/>
      <c r="B44" s="155"/>
      <c r="C44" s="185" t="s">
        <v>884</v>
      </c>
      <c r="D44" s="183"/>
      <c r="E44" s="184">
        <v>48</v>
      </c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239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1">
        <v>12</v>
      </c>
      <c r="B45" s="172" t="s">
        <v>601</v>
      </c>
      <c r="C45" s="179" t="s">
        <v>885</v>
      </c>
      <c r="D45" s="173" t="s">
        <v>233</v>
      </c>
      <c r="E45" s="174">
        <v>4</v>
      </c>
      <c r="F45" s="175"/>
      <c r="G45" s="176">
        <f>ROUND(E45*F45,2)</f>
        <v>0</v>
      </c>
      <c r="H45" s="158"/>
      <c r="I45" s="157">
        <f>ROUND(E45*H45,2)</f>
        <v>0</v>
      </c>
      <c r="J45" s="158"/>
      <c r="K45" s="157">
        <f>ROUND(E45*J45,2)</f>
        <v>0</v>
      </c>
      <c r="L45" s="157">
        <v>21</v>
      </c>
      <c r="M45" s="157">
        <f>G45*(1+L45/100)</f>
        <v>0</v>
      </c>
      <c r="N45" s="156">
        <v>0</v>
      </c>
      <c r="O45" s="156">
        <f>ROUND(E45*N45,2)</f>
        <v>0</v>
      </c>
      <c r="P45" s="156">
        <v>0</v>
      </c>
      <c r="Q45" s="156">
        <f>ROUND(E45*P45,2)</f>
        <v>0</v>
      </c>
      <c r="R45" s="157"/>
      <c r="S45" s="157" t="s">
        <v>183</v>
      </c>
      <c r="T45" s="157" t="s">
        <v>169</v>
      </c>
      <c r="U45" s="157">
        <v>0</v>
      </c>
      <c r="V45" s="157">
        <f>ROUND(E45*U45,2)</f>
        <v>0</v>
      </c>
      <c r="W45" s="157"/>
      <c r="X45" s="157" t="s">
        <v>201</v>
      </c>
      <c r="Y45" s="157" t="s">
        <v>171</v>
      </c>
      <c r="Z45" s="147"/>
      <c r="AA45" s="147"/>
      <c r="AB45" s="147"/>
      <c r="AC45" s="147"/>
      <c r="AD45" s="147"/>
      <c r="AE45" s="147"/>
      <c r="AF45" s="147"/>
      <c r="AG45" s="147" t="s">
        <v>202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">
      <c r="A46" s="154"/>
      <c r="B46" s="155"/>
      <c r="C46" s="253" t="s">
        <v>603</v>
      </c>
      <c r="D46" s="254"/>
      <c r="E46" s="254"/>
      <c r="F46" s="254"/>
      <c r="G46" s="254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174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">
      <c r="A47" s="154"/>
      <c r="B47" s="155"/>
      <c r="C47" s="251" t="s">
        <v>886</v>
      </c>
      <c r="D47" s="252"/>
      <c r="E47" s="252"/>
      <c r="F47" s="252"/>
      <c r="G47" s="252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174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">
      <c r="A48" s="154"/>
      <c r="B48" s="155"/>
      <c r="C48" s="251" t="s">
        <v>605</v>
      </c>
      <c r="D48" s="252"/>
      <c r="E48" s="252"/>
      <c r="F48" s="252"/>
      <c r="G48" s="252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174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3" x14ac:dyDescent="0.2">
      <c r="A49" s="154"/>
      <c r="B49" s="155"/>
      <c r="C49" s="251" t="s">
        <v>887</v>
      </c>
      <c r="D49" s="252"/>
      <c r="E49" s="252"/>
      <c r="F49" s="252"/>
      <c r="G49" s="252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174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3" x14ac:dyDescent="0.2">
      <c r="A50" s="154"/>
      <c r="B50" s="155"/>
      <c r="C50" s="251" t="s">
        <v>888</v>
      </c>
      <c r="D50" s="252"/>
      <c r="E50" s="252"/>
      <c r="F50" s="252"/>
      <c r="G50" s="252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174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">
      <c r="A51" s="154"/>
      <c r="B51" s="155"/>
      <c r="C51" s="251" t="s">
        <v>889</v>
      </c>
      <c r="D51" s="252"/>
      <c r="E51" s="252"/>
      <c r="F51" s="252"/>
      <c r="G51" s="252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174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x14ac:dyDescent="0.2">
      <c r="A52" s="164" t="s">
        <v>163</v>
      </c>
      <c r="B52" s="165" t="s">
        <v>122</v>
      </c>
      <c r="C52" s="178" t="s">
        <v>123</v>
      </c>
      <c r="D52" s="166"/>
      <c r="E52" s="167"/>
      <c r="F52" s="168"/>
      <c r="G52" s="169">
        <f>SUMIF(AG53:AG53,"&lt;&gt;NOR",G53:G53)</f>
        <v>0</v>
      </c>
      <c r="H52" s="163"/>
      <c r="I52" s="163">
        <f>SUM(I53:I53)</f>
        <v>0</v>
      </c>
      <c r="J52" s="163"/>
      <c r="K52" s="163">
        <f>SUM(K53:K53)</f>
        <v>0</v>
      </c>
      <c r="L52" s="163"/>
      <c r="M52" s="163">
        <f>SUM(M53:M53)</f>
        <v>0</v>
      </c>
      <c r="N52" s="162"/>
      <c r="O52" s="162">
        <f>SUM(O53:O53)</f>
        <v>0</v>
      </c>
      <c r="P52" s="162"/>
      <c r="Q52" s="162">
        <f>SUM(Q53:Q53)</f>
        <v>0</v>
      </c>
      <c r="R52" s="163"/>
      <c r="S52" s="163"/>
      <c r="T52" s="163"/>
      <c r="U52" s="163"/>
      <c r="V52" s="163">
        <f>SUM(V53:V53)</f>
        <v>7.64</v>
      </c>
      <c r="W52" s="163"/>
      <c r="X52" s="163"/>
      <c r="Y52" s="163"/>
      <c r="AG52" t="s">
        <v>164</v>
      </c>
    </row>
    <row r="53" spans="1:60" outlineLevel="1" x14ac:dyDescent="0.2">
      <c r="A53" s="171">
        <v>13</v>
      </c>
      <c r="B53" s="172" t="s">
        <v>591</v>
      </c>
      <c r="C53" s="179" t="s">
        <v>592</v>
      </c>
      <c r="D53" s="173" t="s">
        <v>401</v>
      </c>
      <c r="E53" s="174">
        <v>477.44173000000001</v>
      </c>
      <c r="F53" s="175"/>
      <c r="G53" s="176">
        <f>ROUND(E53*F53,2)</f>
        <v>0</v>
      </c>
      <c r="H53" s="158"/>
      <c r="I53" s="157">
        <f>ROUND(E53*H53,2)</f>
        <v>0</v>
      </c>
      <c r="J53" s="158"/>
      <c r="K53" s="157">
        <f>ROUND(E53*J53,2)</f>
        <v>0</v>
      </c>
      <c r="L53" s="157">
        <v>21</v>
      </c>
      <c r="M53" s="157">
        <f>G53*(1+L53/100)</f>
        <v>0</v>
      </c>
      <c r="N53" s="156">
        <v>0</v>
      </c>
      <c r="O53" s="156">
        <f>ROUND(E53*N53,2)</f>
        <v>0</v>
      </c>
      <c r="P53" s="156">
        <v>0</v>
      </c>
      <c r="Q53" s="156">
        <f>ROUND(E53*P53,2)</f>
        <v>0</v>
      </c>
      <c r="R53" s="157"/>
      <c r="S53" s="157" t="s">
        <v>183</v>
      </c>
      <c r="T53" s="157" t="s">
        <v>595</v>
      </c>
      <c r="U53" s="157">
        <v>1.6E-2</v>
      </c>
      <c r="V53" s="157">
        <f>ROUND(E53*U53,2)</f>
        <v>7.64</v>
      </c>
      <c r="W53" s="157"/>
      <c r="X53" s="157" t="s">
        <v>593</v>
      </c>
      <c r="Y53" s="157" t="s">
        <v>171</v>
      </c>
      <c r="Z53" s="147"/>
      <c r="AA53" s="147"/>
      <c r="AB53" s="147"/>
      <c r="AC53" s="147"/>
      <c r="AD53" s="147"/>
      <c r="AE53" s="147"/>
      <c r="AF53" s="147"/>
      <c r="AG53" s="147" t="s">
        <v>594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x14ac:dyDescent="0.2">
      <c r="A54" s="3"/>
      <c r="B54" s="4"/>
      <c r="C54" s="180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E54">
        <v>15</v>
      </c>
      <c r="AF54">
        <v>21</v>
      </c>
      <c r="AG54" t="s">
        <v>149</v>
      </c>
    </row>
    <row r="55" spans="1:60" x14ac:dyDescent="0.2">
      <c r="A55" s="150"/>
      <c r="B55" s="151" t="s">
        <v>31</v>
      </c>
      <c r="C55" s="181"/>
      <c r="D55" s="152"/>
      <c r="E55" s="153"/>
      <c r="F55" s="153"/>
      <c r="G55" s="170">
        <f>G8+G36+G52</f>
        <v>0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E55">
        <f>SUMIF(L7:L53,AE54,G7:G53)</f>
        <v>0</v>
      </c>
      <c r="AF55">
        <f>SUMIF(L7:L53,AF54,G7:G53)</f>
        <v>0</v>
      </c>
      <c r="AG55" t="s">
        <v>185</v>
      </c>
    </row>
    <row r="56" spans="1:60" x14ac:dyDescent="0.2">
      <c r="A56" s="3"/>
      <c r="B56" s="4"/>
      <c r="C56" s="180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60" x14ac:dyDescent="0.2">
      <c r="A57" s="3"/>
      <c r="B57" s="4"/>
      <c r="C57" s="180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60" x14ac:dyDescent="0.2">
      <c r="A58" s="262" t="s">
        <v>186</v>
      </c>
      <c r="B58" s="262"/>
      <c r="C58" s="263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60" x14ac:dyDescent="0.2">
      <c r="A59" s="264"/>
      <c r="B59" s="265"/>
      <c r="C59" s="266"/>
      <c r="D59" s="265"/>
      <c r="E59" s="265"/>
      <c r="F59" s="265"/>
      <c r="G59" s="267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AG59" t="s">
        <v>187</v>
      </c>
    </row>
    <row r="60" spans="1:60" x14ac:dyDescent="0.2">
      <c r="A60" s="268"/>
      <c r="B60" s="269"/>
      <c r="C60" s="270"/>
      <c r="D60" s="269"/>
      <c r="E60" s="269"/>
      <c r="F60" s="269"/>
      <c r="G60" s="271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60" x14ac:dyDescent="0.2">
      <c r="A61" s="268"/>
      <c r="B61" s="269"/>
      <c r="C61" s="270"/>
      <c r="D61" s="269"/>
      <c r="E61" s="269"/>
      <c r="F61" s="269"/>
      <c r="G61" s="271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60" x14ac:dyDescent="0.2">
      <c r="A62" s="268"/>
      <c r="B62" s="269"/>
      <c r="C62" s="270"/>
      <c r="D62" s="269"/>
      <c r="E62" s="269"/>
      <c r="F62" s="269"/>
      <c r="G62" s="271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60" x14ac:dyDescent="0.2">
      <c r="A63" s="272"/>
      <c r="B63" s="273"/>
      <c r="C63" s="274"/>
      <c r="D63" s="273"/>
      <c r="E63" s="273"/>
      <c r="F63" s="273"/>
      <c r="G63" s="275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60" x14ac:dyDescent="0.2">
      <c r="A64" s="3"/>
      <c r="B64" s="4"/>
      <c r="C64" s="180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3:33" x14ac:dyDescent="0.2">
      <c r="C65" s="182"/>
      <c r="D65" s="10"/>
      <c r="AG65" t="s">
        <v>189</v>
      </c>
    </row>
    <row r="66" spans="3:33" x14ac:dyDescent="0.2">
      <c r="D66" s="10"/>
    </row>
    <row r="67" spans="3:33" x14ac:dyDescent="0.2">
      <c r="D67" s="10"/>
    </row>
    <row r="68" spans="3:33" x14ac:dyDescent="0.2">
      <c r="D68" s="10"/>
    </row>
    <row r="69" spans="3:33" x14ac:dyDescent="0.2">
      <c r="D69" s="10"/>
    </row>
    <row r="70" spans="3:33" x14ac:dyDescent="0.2">
      <c r="D70" s="10"/>
    </row>
    <row r="71" spans="3:33" x14ac:dyDescent="0.2">
      <c r="D71" s="10"/>
    </row>
    <row r="72" spans="3:33" x14ac:dyDescent="0.2">
      <c r="D72" s="10"/>
    </row>
    <row r="73" spans="3:33" x14ac:dyDescent="0.2">
      <c r="D73" s="10"/>
    </row>
    <row r="74" spans="3:33" x14ac:dyDescent="0.2">
      <c r="D74" s="10"/>
    </row>
    <row r="75" spans="3:33" x14ac:dyDescent="0.2">
      <c r="D75" s="10"/>
    </row>
    <row r="76" spans="3:33" x14ac:dyDescent="0.2">
      <c r="D76" s="10"/>
    </row>
    <row r="77" spans="3:33" x14ac:dyDescent="0.2">
      <c r="D77" s="10"/>
    </row>
    <row r="78" spans="3:33" x14ac:dyDescent="0.2">
      <c r="D78" s="10"/>
    </row>
    <row r="79" spans="3:33" x14ac:dyDescent="0.2">
      <c r="D79" s="10"/>
    </row>
    <row r="80" spans="3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2OjdVrfRsI1cKfGOH87TF8bYMoavNPq1piK8j28mgBQNF+Aq8wY3toVRVcmP0imMTRckuIJiM/JCdPAi5mwkw==" saltValue="uUh1+Ej6vikQPyYWdl1hIA==" spinCount="100000" sheet="1" formatRows="0"/>
  <mergeCells count="25">
    <mergeCell ref="A58:C58"/>
    <mergeCell ref="A59:G63"/>
    <mergeCell ref="C10:G10"/>
    <mergeCell ref="C13:G13"/>
    <mergeCell ref="C16:G16"/>
    <mergeCell ref="C19:G19"/>
    <mergeCell ref="C38:G38"/>
    <mergeCell ref="A1:G1"/>
    <mergeCell ref="C2:G2"/>
    <mergeCell ref="C3:G3"/>
    <mergeCell ref="C4:G4"/>
    <mergeCell ref="C22:G22"/>
    <mergeCell ref="C25:G25"/>
    <mergeCell ref="C28:G28"/>
    <mergeCell ref="C31:G31"/>
    <mergeCell ref="C34:G34"/>
    <mergeCell ref="C49:G49"/>
    <mergeCell ref="C50:G50"/>
    <mergeCell ref="C51:G51"/>
    <mergeCell ref="C39:G39"/>
    <mergeCell ref="C42:G42"/>
    <mergeCell ref="C43:G43"/>
    <mergeCell ref="C46:G46"/>
    <mergeCell ref="C47:G47"/>
    <mergeCell ref="C48:G48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CACCC-6332-4EF3-B507-550A22C0AED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5" t="s">
        <v>7</v>
      </c>
      <c r="B1" s="255"/>
      <c r="C1" s="255"/>
      <c r="D1" s="255"/>
      <c r="E1" s="255"/>
      <c r="F1" s="255"/>
      <c r="G1" s="255"/>
      <c r="AG1" t="s">
        <v>137</v>
      </c>
    </row>
    <row r="2" spans="1:60" ht="24.95" customHeight="1" x14ac:dyDescent="0.2">
      <c r="A2" s="50" t="s">
        <v>8</v>
      </c>
      <c r="B2" s="49" t="s">
        <v>43</v>
      </c>
      <c r="C2" s="256" t="s">
        <v>44</v>
      </c>
      <c r="D2" s="257"/>
      <c r="E2" s="257"/>
      <c r="F2" s="257"/>
      <c r="G2" s="258"/>
      <c r="AG2" t="s">
        <v>138</v>
      </c>
    </row>
    <row r="3" spans="1:60" ht="24.95" customHeight="1" x14ac:dyDescent="0.2">
      <c r="A3" s="50" t="s">
        <v>9</v>
      </c>
      <c r="B3" s="49" t="s">
        <v>60</v>
      </c>
      <c r="C3" s="256" t="s">
        <v>61</v>
      </c>
      <c r="D3" s="257"/>
      <c r="E3" s="257"/>
      <c r="F3" s="257"/>
      <c r="G3" s="258"/>
      <c r="AC3" s="121" t="s">
        <v>138</v>
      </c>
      <c r="AG3" t="s">
        <v>139</v>
      </c>
    </row>
    <row r="4" spans="1:60" ht="24.95" customHeight="1" x14ac:dyDescent="0.2">
      <c r="A4" s="140" t="s">
        <v>10</v>
      </c>
      <c r="B4" s="141" t="s">
        <v>52</v>
      </c>
      <c r="C4" s="259" t="s">
        <v>62</v>
      </c>
      <c r="D4" s="260"/>
      <c r="E4" s="260"/>
      <c r="F4" s="260"/>
      <c r="G4" s="261"/>
      <c r="AG4" t="s">
        <v>140</v>
      </c>
    </row>
    <row r="5" spans="1:60" x14ac:dyDescent="0.2">
      <c r="D5" s="10"/>
    </row>
    <row r="6" spans="1:60" ht="38.25" x14ac:dyDescent="0.2">
      <c r="A6" s="143" t="s">
        <v>141</v>
      </c>
      <c r="B6" s="145" t="s">
        <v>142</v>
      </c>
      <c r="C6" s="145" t="s">
        <v>143</v>
      </c>
      <c r="D6" s="144" t="s">
        <v>144</v>
      </c>
      <c r="E6" s="143" t="s">
        <v>145</v>
      </c>
      <c r="F6" s="142" t="s">
        <v>146</v>
      </c>
      <c r="G6" s="143" t="s">
        <v>31</v>
      </c>
      <c r="H6" s="146" t="s">
        <v>32</v>
      </c>
      <c r="I6" s="146" t="s">
        <v>147</v>
      </c>
      <c r="J6" s="146" t="s">
        <v>33</v>
      </c>
      <c r="K6" s="146" t="s">
        <v>148</v>
      </c>
      <c r="L6" s="146" t="s">
        <v>149</v>
      </c>
      <c r="M6" s="146" t="s">
        <v>150</v>
      </c>
      <c r="N6" s="146" t="s">
        <v>151</v>
      </c>
      <c r="O6" s="146" t="s">
        <v>152</v>
      </c>
      <c r="P6" s="146" t="s">
        <v>153</v>
      </c>
      <c r="Q6" s="146" t="s">
        <v>154</v>
      </c>
      <c r="R6" s="146" t="s">
        <v>155</v>
      </c>
      <c r="S6" s="146" t="s">
        <v>156</v>
      </c>
      <c r="T6" s="146" t="s">
        <v>157</v>
      </c>
      <c r="U6" s="146" t="s">
        <v>158</v>
      </c>
      <c r="V6" s="146" t="s">
        <v>159</v>
      </c>
      <c r="W6" s="146" t="s">
        <v>160</v>
      </c>
      <c r="X6" s="146" t="s">
        <v>161</v>
      </c>
      <c r="Y6" s="146" t="s">
        <v>162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163</v>
      </c>
      <c r="B8" s="165" t="s">
        <v>104</v>
      </c>
      <c r="C8" s="178" t="s">
        <v>105</v>
      </c>
      <c r="D8" s="166"/>
      <c r="E8" s="167"/>
      <c r="F8" s="168"/>
      <c r="G8" s="169">
        <f>SUMIF(AG9:AG65,"&lt;&gt;NOR",G9:G65)</f>
        <v>0</v>
      </c>
      <c r="H8" s="163"/>
      <c r="I8" s="163">
        <f>SUM(I9:I65)</f>
        <v>0</v>
      </c>
      <c r="J8" s="163"/>
      <c r="K8" s="163">
        <f>SUM(K9:K65)</f>
        <v>0</v>
      </c>
      <c r="L8" s="163"/>
      <c r="M8" s="163">
        <f>SUM(M9:M65)</f>
        <v>0</v>
      </c>
      <c r="N8" s="162"/>
      <c r="O8" s="162">
        <f>SUM(O9:O65)</f>
        <v>49.38</v>
      </c>
      <c r="P8" s="162"/>
      <c r="Q8" s="162">
        <f>SUM(Q9:Q65)</f>
        <v>0</v>
      </c>
      <c r="R8" s="163"/>
      <c r="S8" s="163"/>
      <c r="T8" s="163"/>
      <c r="U8" s="163"/>
      <c r="V8" s="163">
        <f>SUM(V9:V65)</f>
        <v>5276.1600000000008</v>
      </c>
      <c r="W8" s="163"/>
      <c r="X8" s="163"/>
      <c r="Y8" s="163"/>
      <c r="AG8" t="s">
        <v>164</v>
      </c>
    </row>
    <row r="9" spans="1:60" outlineLevel="1" x14ac:dyDescent="0.2">
      <c r="A9" s="171">
        <v>1</v>
      </c>
      <c r="B9" s="172" t="s">
        <v>409</v>
      </c>
      <c r="C9" s="179" t="s">
        <v>410</v>
      </c>
      <c r="D9" s="173" t="s">
        <v>250</v>
      </c>
      <c r="E9" s="174">
        <v>163.9</v>
      </c>
      <c r="F9" s="175"/>
      <c r="G9" s="176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7"/>
      <c r="S9" s="157" t="s">
        <v>183</v>
      </c>
      <c r="T9" s="157" t="s">
        <v>595</v>
      </c>
      <c r="U9" s="157">
        <v>0.13</v>
      </c>
      <c r="V9" s="157">
        <f>ROUND(E9*U9,2)</f>
        <v>21.31</v>
      </c>
      <c r="W9" s="157"/>
      <c r="X9" s="157" t="s">
        <v>234</v>
      </c>
      <c r="Y9" s="157" t="s">
        <v>171</v>
      </c>
      <c r="Z9" s="147"/>
      <c r="AA9" s="147"/>
      <c r="AB9" s="147"/>
      <c r="AC9" s="147"/>
      <c r="AD9" s="147"/>
      <c r="AE9" s="147"/>
      <c r="AF9" s="147"/>
      <c r="AG9" s="147" t="s">
        <v>235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53" t="s">
        <v>890</v>
      </c>
      <c r="D10" s="254"/>
      <c r="E10" s="254"/>
      <c r="F10" s="254"/>
      <c r="G10" s="254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174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2" x14ac:dyDescent="0.2">
      <c r="A11" s="154"/>
      <c r="B11" s="155"/>
      <c r="C11" s="185" t="s">
        <v>891</v>
      </c>
      <c r="D11" s="183"/>
      <c r="E11" s="184">
        <v>44.3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239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185" t="s">
        <v>892</v>
      </c>
      <c r="D12" s="183"/>
      <c r="E12" s="184">
        <v>22.6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239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">
      <c r="A13" s="154"/>
      <c r="B13" s="155"/>
      <c r="C13" s="185" t="s">
        <v>893</v>
      </c>
      <c r="D13" s="183"/>
      <c r="E13" s="184">
        <v>97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239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1">
        <v>2</v>
      </c>
      <c r="B14" s="172" t="s">
        <v>894</v>
      </c>
      <c r="C14" s="179" t="s">
        <v>895</v>
      </c>
      <c r="D14" s="173" t="s">
        <v>860</v>
      </c>
      <c r="E14" s="174">
        <v>25.8</v>
      </c>
      <c r="F14" s="175"/>
      <c r="G14" s="176">
        <f>ROUND(E14*F14,2)</f>
        <v>0</v>
      </c>
      <c r="H14" s="158"/>
      <c r="I14" s="157">
        <f>ROUND(E14*H14,2)</f>
        <v>0</v>
      </c>
      <c r="J14" s="158"/>
      <c r="K14" s="157">
        <f>ROUND(E14*J14,2)</f>
        <v>0</v>
      </c>
      <c r="L14" s="157">
        <v>21</v>
      </c>
      <c r="M14" s="157">
        <f>G14*(1+L14/100)</f>
        <v>0</v>
      </c>
      <c r="N14" s="156">
        <v>0</v>
      </c>
      <c r="O14" s="156">
        <f>ROUND(E14*N14,2)</f>
        <v>0</v>
      </c>
      <c r="P14" s="156">
        <v>0</v>
      </c>
      <c r="Q14" s="156">
        <f>ROUND(E14*P14,2)</f>
        <v>0</v>
      </c>
      <c r="R14" s="157"/>
      <c r="S14" s="157" t="s">
        <v>183</v>
      </c>
      <c r="T14" s="157" t="s">
        <v>169</v>
      </c>
      <c r="U14" s="157">
        <v>198</v>
      </c>
      <c r="V14" s="157">
        <f>ROUND(E14*U14,2)</f>
        <v>5108.3999999999996</v>
      </c>
      <c r="W14" s="157"/>
      <c r="X14" s="157" t="s">
        <v>234</v>
      </c>
      <c r="Y14" s="157" t="s">
        <v>171</v>
      </c>
      <c r="Z14" s="147"/>
      <c r="AA14" s="147"/>
      <c r="AB14" s="147"/>
      <c r="AC14" s="147"/>
      <c r="AD14" s="147"/>
      <c r="AE14" s="147"/>
      <c r="AF14" s="147"/>
      <c r="AG14" s="147" t="s">
        <v>235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253" t="s">
        <v>896</v>
      </c>
      <c r="D15" s="254"/>
      <c r="E15" s="254"/>
      <c r="F15" s="254"/>
      <c r="G15" s="254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174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85" t="s">
        <v>897</v>
      </c>
      <c r="D16" s="183"/>
      <c r="E16" s="184">
        <v>25.8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239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71">
        <v>3</v>
      </c>
      <c r="B17" s="172" t="s">
        <v>898</v>
      </c>
      <c r="C17" s="179" t="s">
        <v>899</v>
      </c>
      <c r="D17" s="173" t="s">
        <v>250</v>
      </c>
      <c r="E17" s="174">
        <v>119.7</v>
      </c>
      <c r="F17" s="175"/>
      <c r="G17" s="176">
        <f>ROUND(E17*F17,2)</f>
        <v>0</v>
      </c>
      <c r="H17" s="158"/>
      <c r="I17" s="157">
        <f>ROUND(E17*H17,2)</f>
        <v>0</v>
      </c>
      <c r="J17" s="158"/>
      <c r="K17" s="157">
        <f>ROUND(E17*J17,2)</f>
        <v>0</v>
      </c>
      <c r="L17" s="157">
        <v>21</v>
      </c>
      <c r="M17" s="157">
        <f>G17*(1+L17/100)</f>
        <v>0</v>
      </c>
      <c r="N17" s="156">
        <v>0</v>
      </c>
      <c r="O17" s="156">
        <f>ROUND(E17*N17,2)</f>
        <v>0</v>
      </c>
      <c r="P17" s="156">
        <v>0</v>
      </c>
      <c r="Q17" s="156">
        <f>ROUND(E17*P17,2)</f>
        <v>0</v>
      </c>
      <c r="R17" s="157"/>
      <c r="S17" s="157" t="s">
        <v>183</v>
      </c>
      <c r="T17" s="157" t="s">
        <v>595</v>
      </c>
      <c r="U17" s="157">
        <v>0.62</v>
      </c>
      <c r="V17" s="157">
        <f>ROUND(E17*U17,2)</f>
        <v>74.209999999999994</v>
      </c>
      <c r="W17" s="157"/>
      <c r="X17" s="157" t="s">
        <v>234</v>
      </c>
      <c r="Y17" s="157" t="s">
        <v>171</v>
      </c>
      <c r="Z17" s="147"/>
      <c r="AA17" s="147"/>
      <c r="AB17" s="147"/>
      <c r="AC17" s="147"/>
      <c r="AD17" s="147"/>
      <c r="AE17" s="147"/>
      <c r="AF17" s="147"/>
      <c r="AG17" s="147" t="s">
        <v>235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253" t="s">
        <v>900</v>
      </c>
      <c r="D18" s="254"/>
      <c r="E18" s="254"/>
      <c r="F18" s="254"/>
      <c r="G18" s="254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174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185" t="s">
        <v>901</v>
      </c>
      <c r="D19" s="183"/>
      <c r="E19" s="184">
        <v>22.7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239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4"/>
      <c r="B20" s="155"/>
      <c r="C20" s="185" t="s">
        <v>902</v>
      </c>
      <c r="D20" s="183"/>
      <c r="E20" s="184">
        <v>97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239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1">
        <v>4</v>
      </c>
      <c r="B21" s="172" t="s">
        <v>903</v>
      </c>
      <c r="C21" s="179" t="s">
        <v>904</v>
      </c>
      <c r="D21" s="173" t="s">
        <v>370</v>
      </c>
      <c r="E21" s="174">
        <v>57.545900000000003</v>
      </c>
      <c r="F21" s="175"/>
      <c r="G21" s="176">
        <f>ROUND(E21*F21,2)</f>
        <v>0</v>
      </c>
      <c r="H21" s="158"/>
      <c r="I21" s="157">
        <f>ROUND(E21*H21,2)</f>
        <v>0</v>
      </c>
      <c r="J21" s="158"/>
      <c r="K21" s="157">
        <f>ROUND(E21*J21,2)</f>
        <v>0</v>
      </c>
      <c r="L21" s="157">
        <v>21</v>
      </c>
      <c r="M21" s="157">
        <f>G21*(1+L21/100)</f>
        <v>0</v>
      </c>
      <c r="N21" s="156">
        <v>0</v>
      </c>
      <c r="O21" s="156">
        <f>ROUND(E21*N21,2)</f>
        <v>0</v>
      </c>
      <c r="P21" s="156">
        <v>0</v>
      </c>
      <c r="Q21" s="156">
        <f>ROUND(E21*P21,2)</f>
        <v>0</v>
      </c>
      <c r="R21" s="157"/>
      <c r="S21" s="157" t="s">
        <v>183</v>
      </c>
      <c r="T21" s="157" t="s">
        <v>595</v>
      </c>
      <c r="U21" s="157">
        <v>0.35</v>
      </c>
      <c r="V21" s="157">
        <f>ROUND(E21*U21,2)</f>
        <v>20.14</v>
      </c>
      <c r="W21" s="157"/>
      <c r="X21" s="157" t="s">
        <v>234</v>
      </c>
      <c r="Y21" s="157" t="s">
        <v>171</v>
      </c>
      <c r="Z21" s="147"/>
      <c r="AA21" s="147"/>
      <c r="AB21" s="147"/>
      <c r="AC21" s="147"/>
      <c r="AD21" s="147"/>
      <c r="AE21" s="147"/>
      <c r="AF21" s="147"/>
      <c r="AG21" s="147" t="s">
        <v>235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253" t="s">
        <v>905</v>
      </c>
      <c r="D22" s="254"/>
      <c r="E22" s="254"/>
      <c r="F22" s="254"/>
      <c r="G22" s="254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174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">
      <c r="A23" s="154"/>
      <c r="B23" s="155"/>
      <c r="C23" s="185" t="s">
        <v>906</v>
      </c>
      <c r="D23" s="183"/>
      <c r="E23" s="184">
        <v>5.34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239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">
      <c r="A24" s="154"/>
      <c r="B24" s="155"/>
      <c r="C24" s="185" t="s">
        <v>907</v>
      </c>
      <c r="D24" s="183"/>
      <c r="E24" s="184">
        <v>1.2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239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">
      <c r="A25" s="154"/>
      <c r="B25" s="155"/>
      <c r="C25" s="185" t="s">
        <v>908</v>
      </c>
      <c r="D25" s="183"/>
      <c r="E25" s="184">
        <v>2.64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239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">
      <c r="A26" s="154"/>
      <c r="B26" s="155"/>
      <c r="C26" s="185" t="s">
        <v>909</v>
      </c>
      <c r="D26" s="183"/>
      <c r="E26" s="184">
        <v>3.6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239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">
      <c r="A27" s="154"/>
      <c r="B27" s="155"/>
      <c r="C27" s="185" t="s">
        <v>910</v>
      </c>
      <c r="D27" s="183"/>
      <c r="E27" s="184">
        <v>11.484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239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.5" outlineLevel="3" x14ac:dyDescent="0.2">
      <c r="A28" s="154"/>
      <c r="B28" s="155"/>
      <c r="C28" s="185" t="s">
        <v>911</v>
      </c>
      <c r="D28" s="183"/>
      <c r="E28" s="184">
        <v>-5.7180999999999997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239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3" x14ac:dyDescent="0.2">
      <c r="A29" s="154"/>
      <c r="B29" s="155"/>
      <c r="C29" s="185" t="s">
        <v>912</v>
      </c>
      <c r="D29" s="183"/>
      <c r="E29" s="184">
        <v>39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239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1">
        <v>5</v>
      </c>
      <c r="B30" s="172" t="s">
        <v>368</v>
      </c>
      <c r="C30" s="179" t="s">
        <v>369</v>
      </c>
      <c r="D30" s="173" t="s">
        <v>370</v>
      </c>
      <c r="E30" s="174">
        <v>6.75</v>
      </c>
      <c r="F30" s="175"/>
      <c r="G30" s="176">
        <f>ROUND(E30*F30,2)</f>
        <v>0</v>
      </c>
      <c r="H30" s="158"/>
      <c r="I30" s="157">
        <f>ROUND(E30*H30,2)</f>
        <v>0</v>
      </c>
      <c r="J30" s="158"/>
      <c r="K30" s="157">
        <f>ROUND(E30*J30,2)</f>
        <v>0</v>
      </c>
      <c r="L30" s="157">
        <v>21</v>
      </c>
      <c r="M30" s="157">
        <f>G30*(1+L30/100)</f>
        <v>0</v>
      </c>
      <c r="N30" s="156">
        <v>0</v>
      </c>
      <c r="O30" s="156">
        <f>ROUND(E30*N30,2)</f>
        <v>0</v>
      </c>
      <c r="P30" s="156">
        <v>0</v>
      </c>
      <c r="Q30" s="156">
        <f>ROUND(E30*P30,2)</f>
        <v>0</v>
      </c>
      <c r="R30" s="157"/>
      <c r="S30" s="157" t="s">
        <v>183</v>
      </c>
      <c r="T30" s="157" t="s">
        <v>595</v>
      </c>
      <c r="U30" s="157">
        <v>0.22</v>
      </c>
      <c r="V30" s="157">
        <f>ROUND(E30*U30,2)</f>
        <v>1.49</v>
      </c>
      <c r="W30" s="157"/>
      <c r="X30" s="157" t="s">
        <v>234</v>
      </c>
      <c r="Y30" s="157" t="s">
        <v>171</v>
      </c>
      <c r="Z30" s="147"/>
      <c r="AA30" s="147"/>
      <c r="AB30" s="147"/>
      <c r="AC30" s="147"/>
      <c r="AD30" s="147"/>
      <c r="AE30" s="147"/>
      <c r="AF30" s="147"/>
      <c r="AG30" s="147" t="s">
        <v>235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2" x14ac:dyDescent="0.2">
      <c r="A31" s="154"/>
      <c r="B31" s="155"/>
      <c r="C31" s="253" t="s">
        <v>913</v>
      </c>
      <c r="D31" s="254"/>
      <c r="E31" s="254"/>
      <c r="F31" s="254"/>
      <c r="G31" s="254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174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77" t="str">
        <f>C31</f>
        <v>- odkopávky pro rozšíření komunikace v prostoru propustku a sjednocení šířkového řešení komunikace na š = 5,40 m</v>
      </c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4"/>
      <c r="B32" s="155"/>
      <c r="C32" s="185" t="s">
        <v>914</v>
      </c>
      <c r="D32" s="183"/>
      <c r="E32" s="184">
        <v>6.75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239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1">
        <v>6</v>
      </c>
      <c r="B33" s="172" t="s">
        <v>915</v>
      </c>
      <c r="C33" s="179" t="s">
        <v>916</v>
      </c>
      <c r="D33" s="173" t="s">
        <v>250</v>
      </c>
      <c r="E33" s="174">
        <v>10.904999999999999</v>
      </c>
      <c r="F33" s="175"/>
      <c r="G33" s="176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21</v>
      </c>
      <c r="M33" s="157">
        <f>G33*(1+L33/100)</f>
        <v>0</v>
      </c>
      <c r="N33" s="156">
        <v>9.8999999999999999E-4</v>
      </c>
      <c r="O33" s="156">
        <f>ROUND(E33*N33,2)</f>
        <v>0.01</v>
      </c>
      <c r="P33" s="156">
        <v>0</v>
      </c>
      <c r="Q33" s="156">
        <f>ROUND(E33*P33,2)</f>
        <v>0</v>
      </c>
      <c r="R33" s="157"/>
      <c r="S33" s="157" t="s">
        <v>183</v>
      </c>
      <c r="T33" s="157" t="s">
        <v>595</v>
      </c>
      <c r="U33" s="157">
        <v>0.24</v>
      </c>
      <c r="V33" s="157">
        <f>ROUND(E33*U33,2)</f>
        <v>2.62</v>
      </c>
      <c r="W33" s="157"/>
      <c r="X33" s="157" t="s">
        <v>234</v>
      </c>
      <c r="Y33" s="157" t="s">
        <v>171</v>
      </c>
      <c r="Z33" s="147"/>
      <c r="AA33" s="147"/>
      <c r="AB33" s="147"/>
      <c r="AC33" s="147"/>
      <c r="AD33" s="147"/>
      <c r="AE33" s="147"/>
      <c r="AF33" s="147"/>
      <c r="AG33" s="147" t="s">
        <v>235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253" t="s">
        <v>917</v>
      </c>
      <c r="D34" s="254"/>
      <c r="E34" s="254"/>
      <c r="F34" s="254"/>
      <c r="G34" s="254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174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2" x14ac:dyDescent="0.2">
      <c r="A35" s="154"/>
      <c r="B35" s="155"/>
      <c r="C35" s="185" t="s">
        <v>918</v>
      </c>
      <c r="D35" s="183"/>
      <c r="E35" s="184">
        <v>5.28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239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3" x14ac:dyDescent="0.2">
      <c r="A36" s="154"/>
      <c r="B36" s="155"/>
      <c r="C36" s="185" t="s">
        <v>919</v>
      </c>
      <c r="D36" s="183"/>
      <c r="E36" s="184">
        <v>5.625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239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1">
        <v>7</v>
      </c>
      <c r="B37" s="172" t="s">
        <v>920</v>
      </c>
      <c r="C37" s="179" t="s">
        <v>921</v>
      </c>
      <c r="D37" s="173" t="s">
        <v>250</v>
      </c>
      <c r="E37" s="174">
        <v>10.904999999999999</v>
      </c>
      <c r="F37" s="175"/>
      <c r="G37" s="176">
        <f>ROUND(E37*F37,2)</f>
        <v>0</v>
      </c>
      <c r="H37" s="158"/>
      <c r="I37" s="157">
        <f>ROUND(E37*H37,2)</f>
        <v>0</v>
      </c>
      <c r="J37" s="158"/>
      <c r="K37" s="157">
        <f>ROUND(E37*J37,2)</f>
        <v>0</v>
      </c>
      <c r="L37" s="157">
        <v>21</v>
      </c>
      <c r="M37" s="157">
        <f>G37*(1+L37/100)</f>
        <v>0</v>
      </c>
      <c r="N37" s="156">
        <v>0</v>
      </c>
      <c r="O37" s="156">
        <f>ROUND(E37*N37,2)</f>
        <v>0</v>
      </c>
      <c r="P37" s="156">
        <v>0</v>
      </c>
      <c r="Q37" s="156">
        <f>ROUND(E37*P37,2)</f>
        <v>0</v>
      </c>
      <c r="R37" s="157"/>
      <c r="S37" s="157" t="s">
        <v>183</v>
      </c>
      <c r="T37" s="157" t="s">
        <v>595</v>
      </c>
      <c r="U37" s="157">
        <v>7.0000000000000007E-2</v>
      </c>
      <c r="V37" s="157">
        <f>ROUND(E37*U37,2)</f>
        <v>0.76</v>
      </c>
      <c r="W37" s="157"/>
      <c r="X37" s="157" t="s">
        <v>234</v>
      </c>
      <c r="Y37" s="157" t="s">
        <v>171</v>
      </c>
      <c r="Z37" s="147"/>
      <c r="AA37" s="147"/>
      <c r="AB37" s="147"/>
      <c r="AC37" s="147"/>
      <c r="AD37" s="147"/>
      <c r="AE37" s="147"/>
      <c r="AF37" s="147"/>
      <c r="AG37" s="147" t="s">
        <v>235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 x14ac:dyDescent="0.2">
      <c r="A38" s="154"/>
      <c r="B38" s="155"/>
      <c r="C38" s="253" t="s">
        <v>922</v>
      </c>
      <c r="D38" s="254"/>
      <c r="E38" s="254"/>
      <c r="F38" s="254"/>
      <c r="G38" s="254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174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1">
        <v>8</v>
      </c>
      <c r="B39" s="172" t="s">
        <v>923</v>
      </c>
      <c r="C39" s="179" t="s">
        <v>924</v>
      </c>
      <c r="D39" s="173" t="s">
        <v>370</v>
      </c>
      <c r="E39" s="174">
        <v>57.545900000000003</v>
      </c>
      <c r="F39" s="175"/>
      <c r="G39" s="176">
        <f>ROUND(E39*F39,2)</f>
        <v>0</v>
      </c>
      <c r="H39" s="158"/>
      <c r="I39" s="157">
        <f>ROUND(E39*H39,2)</f>
        <v>0</v>
      </c>
      <c r="J39" s="158"/>
      <c r="K39" s="157">
        <f>ROUND(E39*J39,2)</f>
        <v>0</v>
      </c>
      <c r="L39" s="157">
        <v>21</v>
      </c>
      <c r="M39" s="157">
        <f>G39*(1+L39/100)</f>
        <v>0</v>
      </c>
      <c r="N39" s="156">
        <v>0</v>
      </c>
      <c r="O39" s="156">
        <f>ROUND(E39*N39,2)</f>
        <v>0</v>
      </c>
      <c r="P39" s="156">
        <v>0</v>
      </c>
      <c r="Q39" s="156">
        <f>ROUND(E39*P39,2)</f>
        <v>0</v>
      </c>
      <c r="R39" s="157"/>
      <c r="S39" s="157" t="s">
        <v>183</v>
      </c>
      <c r="T39" s="157" t="s">
        <v>595</v>
      </c>
      <c r="U39" s="157">
        <v>0.35</v>
      </c>
      <c r="V39" s="157">
        <f>ROUND(E39*U39,2)</f>
        <v>20.14</v>
      </c>
      <c r="W39" s="157"/>
      <c r="X39" s="157" t="s">
        <v>234</v>
      </c>
      <c r="Y39" s="157" t="s">
        <v>171</v>
      </c>
      <c r="Z39" s="147"/>
      <c r="AA39" s="147"/>
      <c r="AB39" s="147"/>
      <c r="AC39" s="147"/>
      <c r="AD39" s="147"/>
      <c r="AE39" s="147"/>
      <c r="AF39" s="147"/>
      <c r="AG39" s="147" t="s">
        <v>235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2" x14ac:dyDescent="0.2">
      <c r="A40" s="154"/>
      <c r="B40" s="155"/>
      <c r="C40" s="253" t="s">
        <v>925</v>
      </c>
      <c r="D40" s="254"/>
      <c r="E40" s="254"/>
      <c r="F40" s="254"/>
      <c r="G40" s="254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174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77" t="str">
        <f>C40</f>
        <v>- odkop ostatního obsypu stávající konstrukce propustku, zemina, odkop pro základy, odláždění, úprava terénu</v>
      </c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185" t="s">
        <v>926</v>
      </c>
      <c r="D41" s="183"/>
      <c r="E41" s="184">
        <v>57.545900000000003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239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1">
        <v>9</v>
      </c>
      <c r="B42" s="172" t="s">
        <v>389</v>
      </c>
      <c r="C42" s="179" t="s">
        <v>390</v>
      </c>
      <c r="D42" s="173" t="s">
        <v>370</v>
      </c>
      <c r="E42" s="174">
        <v>5.97</v>
      </c>
      <c r="F42" s="175"/>
      <c r="G42" s="176">
        <f>ROUND(E42*F42,2)</f>
        <v>0</v>
      </c>
      <c r="H42" s="158"/>
      <c r="I42" s="157">
        <f>ROUND(E42*H42,2)</f>
        <v>0</v>
      </c>
      <c r="J42" s="158"/>
      <c r="K42" s="157">
        <f>ROUND(E42*J42,2)</f>
        <v>0</v>
      </c>
      <c r="L42" s="157">
        <v>21</v>
      </c>
      <c r="M42" s="157">
        <f>G42*(1+L42/100)</f>
        <v>0</v>
      </c>
      <c r="N42" s="156">
        <v>0</v>
      </c>
      <c r="O42" s="156">
        <f>ROUND(E42*N42,2)</f>
        <v>0</v>
      </c>
      <c r="P42" s="156">
        <v>0</v>
      </c>
      <c r="Q42" s="156">
        <f>ROUND(E42*P42,2)</f>
        <v>0</v>
      </c>
      <c r="R42" s="157"/>
      <c r="S42" s="157" t="s">
        <v>183</v>
      </c>
      <c r="T42" s="157" t="s">
        <v>595</v>
      </c>
      <c r="U42" s="157">
        <v>0.2</v>
      </c>
      <c r="V42" s="157">
        <f>ROUND(E42*U42,2)</f>
        <v>1.19</v>
      </c>
      <c r="W42" s="157"/>
      <c r="X42" s="157" t="s">
        <v>234</v>
      </c>
      <c r="Y42" s="157" t="s">
        <v>171</v>
      </c>
      <c r="Z42" s="147"/>
      <c r="AA42" s="147"/>
      <c r="AB42" s="147"/>
      <c r="AC42" s="147"/>
      <c r="AD42" s="147"/>
      <c r="AE42" s="147"/>
      <c r="AF42" s="147"/>
      <c r="AG42" s="147" t="s">
        <v>235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4"/>
      <c r="B43" s="155"/>
      <c r="C43" s="253" t="s">
        <v>927</v>
      </c>
      <c r="D43" s="254"/>
      <c r="E43" s="254"/>
      <c r="F43" s="254"/>
      <c r="G43" s="254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174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">
      <c r="A44" s="154"/>
      <c r="B44" s="155"/>
      <c r="C44" s="185" t="s">
        <v>928</v>
      </c>
      <c r="D44" s="183"/>
      <c r="E44" s="184">
        <v>5.97</v>
      </c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239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1">
        <v>10</v>
      </c>
      <c r="B45" s="172" t="s">
        <v>399</v>
      </c>
      <c r="C45" s="179" t="s">
        <v>400</v>
      </c>
      <c r="D45" s="173" t="s">
        <v>401</v>
      </c>
      <c r="E45" s="174">
        <v>13.134</v>
      </c>
      <c r="F45" s="175"/>
      <c r="G45" s="176">
        <f>ROUND(E45*F45,2)</f>
        <v>0</v>
      </c>
      <c r="H45" s="158"/>
      <c r="I45" s="157">
        <f>ROUND(E45*H45,2)</f>
        <v>0</v>
      </c>
      <c r="J45" s="158"/>
      <c r="K45" s="157">
        <f>ROUND(E45*J45,2)</f>
        <v>0</v>
      </c>
      <c r="L45" s="157">
        <v>21</v>
      </c>
      <c r="M45" s="157">
        <f>G45*(1+L45/100)</f>
        <v>0</v>
      </c>
      <c r="N45" s="156">
        <v>1</v>
      </c>
      <c r="O45" s="156">
        <f>ROUND(E45*N45,2)</f>
        <v>13.13</v>
      </c>
      <c r="P45" s="156">
        <v>0</v>
      </c>
      <c r="Q45" s="156">
        <f>ROUND(E45*P45,2)</f>
        <v>0</v>
      </c>
      <c r="R45" s="157" t="s">
        <v>402</v>
      </c>
      <c r="S45" s="157" t="s">
        <v>183</v>
      </c>
      <c r="T45" s="157" t="s">
        <v>595</v>
      </c>
      <c r="U45" s="157">
        <v>0</v>
      </c>
      <c r="V45" s="157">
        <f>ROUND(E45*U45,2)</f>
        <v>0</v>
      </c>
      <c r="W45" s="157"/>
      <c r="X45" s="157" t="s">
        <v>403</v>
      </c>
      <c r="Y45" s="157" t="s">
        <v>171</v>
      </c>
      <c r="Z45" s="147"/>
      <c r="AA45" s="147"/>
      <c r="AB45" s="147"/>
      <c r="AC45" s="147"/>
      <c r="AD45" s="147"/>
      <c r="AE45" s="147"/>
      <c r="AF45" s="147"/>
      <c r="AG45" s="147" t="s">
        <v>404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">
      <c r="A46" s="154"/>
      <c r="B46" s="155"/>
      <c r="C46" s="253" t="s">
        <v>929</v>
      </c>
      <c r="D46" s="254"/>
      <c r="E46" s="254"/>
      <c r="F46" s="254"/>
      <c r="G46" s="254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174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">
      <c r="A47" s="154"/>
      <c r="B47" s="155"/>
      <c r="C47" s="185" t="s">
        <v>930</v>
      </c>
      <c r="D47" s="183"/>
      <c r="E47" s="184">
        <v>13.134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239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2.5" outlineLevel="1" x14ac:dyDescent="0.2">
      <c r="A48" s="171">
        <v>11</v>
      </c>
      <c r="B48" s="172" t="s">
        <v>931</v>
      </c>
      <c r="C48" s="179" t="s">
        <v>932</v>
      </c>
      <c r="D48" s="173" t="s">
        <v>370</v>
      </c>
      <c r="E48" s="174">
        <v>8.67</v>
      </c>
      <c r="F48" s="175"/>
      <c r="G48" s="176">
        <f>ROUND(E48*F48,2)</f>
        <v>0</v>
      </c>
      <c r="H48" s="158"/>
      <c r="I48" s="157">
        <f>ROUND(E48*H48,2)</f>
        <v>0</v>
      </c>
      <c r="J48" s="158"/>
      <c r="K48" s="157">
        <f>ROUND(E48*J48,2)</f>
        <v>0</v>
      </c>
      <c r="L48" s="157">
        <v>21</v>
      </c>
      <c r="M48" s="157">
        <f>G48*(1+L48/100)</f>
        <v>0</v>
      </c>
      <c r="N48" s="156">
        <v>1.92</v>
      </c>
      <c r="O48" s="156">
        <f>ROUND(E48*N48,2)</f>
        <v>16.649999999999999</v>
      </c>
      <c r="P48" s="156">
        <v>0</v>
      </c>
      <c r="Q48" s="156">
        <f>ROUND(E48*P48,2)</f>
        <v>0</v>
      </c>
      <c r="R48" s="157"/>
      <c r="S48" s="157" t="s">
        <v>183</v>
      </c>
      <c r="T48" s="157" t="s">
        <v>933</v>
      </c>
      <c r="U48" s="157">
        <v>0</v>
      </c>
      <c r="V48" s="157">
        <f>ROUND(E48*U48,2)</f>
        <v>0</v>
      </c>
      <c r="W48" s="157"/>
      <c r="X48" s="157" t="s">
        <v>201</v>
      </c>
      <c r="Y48" s="157" t="s">
        <v>171</v>
      </c>
      <c r="Z48" s="147"/>
      <c r="AA48" s="147"/>
      <c r="AB48" s="147"/>
      <c r="AC48" s="147"/>
      <c r="AD48" s="147"/>
      <c r="AE48" s="147"/>
      <c r="AF48" s="147"/>
      <c r="AG48" s="147" t="s">
        <v>202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">
      <c r="A49" s="154"/>
      <c r="B49" s="155"/>
      <c r="C49" s="253" t="s">
        <v>934</v>
      </c>
      <c r="D49" s="254"/>
      <c r="E49" s="254"/>
      <c r="F49" s="254"/>
      <c r="G49" s="254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174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185" t="s">
        <v>935</v>
      </c>
      <c r="D50" s="183"/>
      <c r="E50" s="184">
        <v>8.67</v>
      </c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239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1">
        <v>12</v>
      </c>
      <c r="B51" s="172" t="s">
        <v>936</v>
      </c>
      <c r="C51" s="179" t="s">
        <v>937</v>
      </c>
      <c r="D51" s="173" t="s">
        <v>370</v>
      </c>
      <c r="E51" s="174">
        <v>6.46584</v>
      </c>
      <c r="F51" s="175"/>
      <c r="G51" s="176">
        <f>ROUND(E51*F51,2)</f>
        <v>0</v>
      </c>
      <c r="H51" s="158"/>
      <c r="I51" s="157">
        <f>ROUND(E51*H51,2)</f>
        <v>0</v>
      </c>
      <c r="J51" s="158"/>
      <c r="K51" s="157">
        <f>ROUND(E51*J51,2)</f>
        <v>0</v>
      </c>
      <c r="L51" s="157">
        <v>21</v>
      </c>
      <c r="M51" s="157">
        <f>G51*(1+L51/100)</f>
        <v>0</v>
      </c>
      <c r="N51" s="156">
        <v>1.92</v>
      </c>
      <c r="O51" s="156">
        <f>ROUND(E51*N51,2)</f>
        <v>12.41</v>
      </c>
      <c r="P51" s="156">
        <v>0</v>
      </c>
      <c r="Q51" s="156">
        <f>ROUND(E51*P51,2)</f>
        <v>0</v>
      </c>
      <c r="R51" s="157"/>
      <c r="S51" s="157" t="s">
        <v>183</v>
      </c>
      <c r="T51" s="157" t="s">
        <v>933</v>
      </c>
      <c r="U51" s="157">
        <v>0</v>
      </c>
      <c r="V51" s="157">
        <f>ROUND(E51*U51,2)</f>
        <v>0</v>
      </c>
      <c r="W51" s="157"/>
      <c r="X51" s="157" t="s">
        <v>201</v>
      </c>
      <c r="Y51" s="157" t="s">
        <v>171</v>
      </c>
      <c r="Z51" s="147"/>
      <c r="AA51" s="147"/>
      <c r="AB51" s="147"/>
      <c r="AC51" s="147"/>
      <c r="AD51" s="147"/>
      <c r="AE51" s="147"/>
      <c r="AF51" s="147"/>
      <c r="AG51" s="147" t="s">
        <v>202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 x14ac:dyDescent="0.2">
      <c r="A52" s="154"/>
      <c r="B52" s="155"/>
      <c r="C52" s="253" t="s">
        <v>938</v>
      </c>
      <c r="D52" s="254"/>
      <c r="E52" s="254"/>
      <c r="F52" s="254"/>
      <c r="G52" s="254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174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">
      <c r="A53" s="154"/>
      <c r="B53" s="155"/>
      <c r="C53" s="185" t="s">
        <v>939</v>
      </c>
      <c r="D53" s="183"/>
      <c r="E53" s="184">
        <v>6.46584</v>
      </c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239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1">
        <v>13</v>
      </c>
      <c r="B54" s="172" t="s">
        <v>940</v>
      </c>
      <c r="C54" s="179" t="s">
        <v>941</v>
      </c>
      <c r="D54" s="173" t="s">
        <v>250</v>
      </c>
      <c r="E54" s="174">
        <v>13.92</v>
      </c>
      <c r="F54" s="175"/>
      <c r="G54" s="176">
        <f>ROUND(E54*F54,2)</f>
        <v>0</v>
      </c>
      <c r="H54" s="158"/>
      <c r="I54" s="157">
        <f>ROUND(E54*H54,2)</f>
        <v>0</v>
      </c>
      <c r="J54" s="158"/>
      <c r="K54" s="157">
        <f>ROUND(E54*J54,2)</f>
        <v>0</v>
      </c>
      <c r="L54" s="157">
        <v>21</v>
      </c>
      <c r="M54" s="157">
        <f>G54*(1+L54/100)</f>
        <v>0</v>
      </c>
      <c r="N54" s="156">
        <v>0.4</v>
      </c>
      <c r="O54" s="156">
        <f>ROUND(E54*N54,2)</f>
        <v>5.57</v>
      </c>
      <c r="P54" s="156">
        <v>0</v>
      </c>
      <c r="Q54" s="156">
        <f>ROUND(E54*P54,2)</f>
        <v>0</v>
      </c>
      <c r="R54" s="157"/>
      <c r="S54" s="157" t="s">
        <v>183</v>
      </c>
      <c r="T54" s="157" t="s">
        <v>595</v>
      </c>
      <c r="U54" s="157">
        <v>1.48</v>
      </c>
      <c r="V54" s="157">
        <f>ROUND(E54*U54,2)</f>
        <v>20.6</v>
      </c>
      <c r="W54" s="157"/>
      <c r="X54" s="157" t="s">
        <v>234</v>
      </c>
      <c r="Y54" s="157" t="s">
        <v>171</v>
      </c>
      <c r="Z54" s="147"/>
      <c r="AA54" s="147"/>
      <c r="AB54" s="147"/>
      <c r="AC54" s="147"/>
      <c r="AD54" s="147"/>
      <c r="AE54" s="147"/>
      <c r="AF54" s="147"/>
      <c r="AG54" s="147" t="s">
        <v>235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 x14ac:dyDescent="0.2">
      <c r="A55" s="154"/>
      <c r="B55" s="155"/>
      <c r="C55" s="253" t="s">
        <v>942</v>
      </c>
      <c r="D55" s="254"/>
      <c r="E55" s="254"/>
      <c r="F55" s="254"/>
      <c r="G55" s="254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174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185" t="s">
        <v>943</v>
      </c>
      <c r="D56" s="183"/>
      <c r="E56" s="184">
        <v>13.92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239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1">
        <v>14</v>
      </c>
      <c r="B57" s="172" t="s">
        <v>944</v>
      </c>
      <c r="C57" s="179" t="s">
        <v>945</v>
      </c>
      <c r="D57" s="173" t="s">
        <v>250</v>
      </c>
      <c r="E57" s="174">
        <v>7.59</v>
      </c>
      <c r="F57" s="175"/>
      <c r="G57" s="176">
        <f>ROUND(E57*F57,2)</f>
        <v>0</v>
      </c>
      <c r="H57" s="158"/>
      <c r="I57" s="157">
        <f>ROUND(E57*H57,2)</f>
        <v>0</v>
      </c>
      <c r="J57" s="158"/>
      <c r="K57" s="157">
        <f>ROUND(E57*J57,2)</f>
        <v>0</v>
      </c>
      <c r="L57" s="157">
        <v>21</v>
      </c>
      <c r="M57" s="157">
        <f>G57*(1+L57/100)</f>
        <v>0</v>
      </c>
      <c r="N57" s="156">
        <v>0.21251999999999999</v>
      </c>
      <c r="O57" s="156">
        <f>ROUND(E57*N57,2)</f>
        <v>1.61</v>
      </c>
      <c r="P57" s="156">
        <v>0</v>
      </c>
      <c r="Q57" s="156">
        <f>ROUND(E57*P57,2)</f>
        <v>0</v>
      </c>
      <c r="R57" s="157"/>
      <c r="S57" s="157" t="s">
        <v>183</v>
      </c>
      <c r="T57" s="157" t="s">
        <v>595</v>
      </c>
      <c r="U57" s="157">
        <v>0.18</v>
      </c>
      <c r="V57" s="157">
        <f>ROUND(E57*U57,2)</f>
        <v>1.37</v>
      </c>
      <c r="W57" s="157"/>
      <c r="X57" s="157" t="s">
        <v>234</v>
      </c>
      <c r="Y57" s="157" t="s">
        <v>171</v>
      </c>
      <c r="Z57" s="147"/>
      <c r="AA57" s="147"/>
      <c r="AB57" s="147"/>
      <c r="AC57" s="147"/>
      <c r="AD57" s="147"/>
      <c r="AE57" s="147"/>
      <c r="AF57" s="147"/>
      <c r="AG57" s="147" t="s">
        <v>235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">
      <c r="A58" s="154"/>
      <c r="B58" s="155"/>
      <c r="C58" s="253" t="s">
        <v>946</v>
      </c>
      <c r="D58" s="254"/>
      <c r="E58" s="254"/>
      <c r="F58" s="254"/>
      <c r="G58" s="254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174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2" x14ac:dyDescent="0.2">
      <c r="A59" s="154"/>
      <c r="B59" s="155"/>
      <c r="C59" s="185" t="s">
        <v>947</v>
      </c>
      <c r="D59" s="183"/>
      <c r="E59" s="184">
        <v>7.59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239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1">
        <v>15</v>
      </c>
      <c r="B60" s="172" t="s">
        <v>948</v>
      </c>
      <c r="C60" s="179" t="s">
        <v>949</v>
      </c>
      <c r="D60" s="173" t="s">
        <v>370</v>
      </c>
      <c r="E60" s="174">
        <v>0.28799999999999998</v>
      </c>
      <c r="F60" s="175"/>
      <c r="G60" s="176">
        <f>ROUND(E60*F60,2)</f>
        <v>0</v>
      </c>
      <c r="H60" s="158"/>
      <c r="I60" s="157">
        <f>ROUND(E60*H60,2)</f>
        <v>0</v>
      </c>
      <c r="J60" s="158"/>
      <c r="K60" s="157">
        <f>ROUND(E60*J60,2)</f>
        <v>0</v>
      </c>
      <c r="L60" s="157">
        <v>21</v>
      </c>
      <c r="M60" s="157">
        <f>G60*(1+L60/100)</f>
        <v>0</v>
      </c>
      <c r="N60" s="156">
        <v>0</v>
      </c>
      <c r="O60" s="156">
        <f>ROUND(E60*N60,2)</f>
        <v>0</v>
      </c>
      <c r="P60" s="156">
        <v>0</v>
      </c>
      <c r="Q60" s="156">
        <f>ROUND(E60*P60,2)</f>
        <v>0</v>
      </c>
      <c r="R60" s="157"/>
      <c r="S60" s="157" t="s">
        <v>183</v>
      </c>
      <c r="T60" s="157" t="s">
        <v>595</v>
      </c>
      <c r="U60" s="157">
        <v>3.53</v>
      </c>
      <c r="V60" s="157">
        <f>ROUND(E60*U60,2)</f>
        <v>1.02</v>
      </c>
      <c r="W60" s="157"/>
      <c r="X60" s="157" t="s">
        <v>234</v>
      </c>
      <c r="Y60" s="157" t="s">
        <v>171</v>
      </c>
      <c r="Z60" s="147"/>
      <c r="AA60" s="147"/>
      <c r="AB60" s="147"/>
      <c r="AC60" s="147"/>
      <c r="AD60" s="147"/>
      <c r="AE60" s="147"/>
      <c r="AF60" s="147"/>
      <c r="AG60" s="147" t="s">
        <v>235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">
      <c r="A61" s="154"/>
      <c r="B61" s="155"/>
      <c r="C61" s="253" t="s">
        <v>950</v>
      </c>
      <c r="D61" s="254"/>
      <c r="E61" s="254"/>
      <c r="F61" s="254"/>
      <c r="G61" s="254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174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 x14ac:dyDescent="0.2">
      <c r="A62" s="154"/>
      <c r="B62" s="155"/>
      <c r="C62" s="185" t="s">
        <v>951</v>
      </c>
      <c r="D62" s="183"/>
      <c r="E62" s="184">
        <v>0.28799999999999998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239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1">
        <v>16</v>
      </c>
      <c r="B63" s="172" t="s">
        <v>612</v>
      </c>
      <c r="C63" s="179" t="s">
        <v>613</v>
      </c>
      <c r="D63" s="173" t="s">
        <v>250</v>
      </c>
      <c r="E63" s="174">
        <v>19</v>
      </c>
      <c r="F63" s="175"/>
      <c r="G63" s="176">
        <f>ROUND(E63*F63,2)</f>
        <v>0</v>
      </c>
      <c r="H63" s="158"/>
      <c r="I63" s="157">
        <f>ROUND(E63*H63,2)</f>
        <v>0</v>
      </c>
      <c r="J63" s="158"/>
      <c r="K63" s="157">
        <f>ROUND(E63*J63,2)</f>
        <v>0</v>
      </c>
      <c r="L63" s="157">
        <v>21</v>
      </c>
      <c r="M63" s="157">
        <f>G63*(1+L63/100)</f>
        <v>0</v>
      </c>
      <c r="N63" s="156">
        <v>0</v>
      </c>
      <c r="O63" s="156">
        <f>ROUND(E63*N63,2)</f>
        <v>0</v>
      </c>
      <c r="P63" s="156">
        <v>0</v>
      </c>
      <c r="Q63" s="156">
        <f>ROUND(E63*P63,2)</f>
        <v>0</v>
      </c>
      <c r="R63" s="157"/>
      <c r="S63" s="157" t="s">
        <v>183</v>
      </c>
      <c r="T63" s="157" t="s">
        <v>595</v>
      </c>
      <c r="U63" s="157">
        <v>0.153</v>
      </c>
      <c r="V63" s="157">
        <f>ROUND(E63*U63,2)</f>
        <v>2.91</v>
      </c>
      <c r="W63" s="157"/>
      <c r="X63" s="157" t="s">
        <v>234</v>
      </c>
      <c r="Y63" s="157" t="s">
        <v>171</v>
      </c>
      <c r="Z63" s="147"/>
      <c r="AA63" s="147"/>
      <c r="AB63" s="147"/>
      <c r="AC63" s="147"/>
      <c r="AD63" s="147"/>
      <c r="AE63" s="147"/>
      <c r="AF63" s="147"/>
      <c r="AG63" s="147" t="s">
        <v>235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">
      <c r="A64" s="154"/>
      <c r="B64" s="155"/>
      <c r="C64" s="253" t="s">
        <v>952</v>
      </c>
      <c r="D64" s="254"/>
      <c r="E64" s="254"/>
      <c r="F64" s="254"/>
      <c r="G64" s="254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174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2" x14ac:dyDescent="0.2">
      <c r="A65" s="154"/>
      <c r="B65" s="155"/>
      <c r="C65" s="185" t="s">
        <v>953</v>
      </c>
      <c r="D65" s="183"/>
      <c r="E65" s="184">
        <v>19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239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x14ac:dyDescent="0.2">
      <c r="A66" s="164" t="s">
        <v>163</v>
      </c>
      <c r="B66" s="165" t="s">
        <v>108</v>
      </c>
      <c r="C66" s="178" t="s">
        <v>109</v>
      </c>
      <c r="D66" s="166"/>
      <c r="E66" s="167"/>
      <c r="F66" s="168"/>
      <c r="G66" s="169">
        <f>SUMIF(AG67:AG93,"&lt;&gt;NOR",G67:G93)</f>
        <v>0</v>
      </c>
      <c r="H66" s="163"/>
      <c r="I66" s="163">
        <f>SUM(I67:I93)</f>
        <v>0</v>
      </c>
      <c r="J66" s="163"/>
      <c r="K66" s="163">
        <f>SUM(K67:K93)</f>
        <v>0</v>
      </c>
      <c r="L66" s="163"/>
      <c r="M66" s="163">
        <f>SUM(M67:M93)</f>
        <v>0</v>
      </c>
      <c r="N66" s="162"/>
      <c r="O66" s="162">
        <f>SUM(O67:O93)</f>
        <v>29.490000000000002</v>
      </c>
      <c r="P66" s="162"/>
      <c r="Q66" s="162">
        <f>SUM(Q67:Q93)</f>
        <v>0</v>
      </c>
      <c r="R66" s="163"/>
      <c r="S66" s="163"/>
      <c r="T66" s="163"/>
      <c r="U66" s="163"/>
      <c r="V66" s="163">
        <f>SUM(V67:V93)</f>
        <v>27.15</v>
      </c>
      <c r="W66" s="163"/>
      <c r="X66" s="163"/>
      <c r="Y66" s="163"/>
      <c r="AG66" t="s">
        <v>164</v>
      </c>
    </row>
    <row r="67" spans="1:60" outlineLevel="1" x14ac:dyDescent="0.2">
      <c r="A67" s="171">
        <v>17</v>
      </c>
      <c r="B67" s="172" t="s">
        <v>954</v>
      </c>
      <c r="C67" s="179" t="s">
        <v>955</v>
      </c>
      <c r="D67" s="173" t="s">
        <v>370</v>
      </c>
      <c r="E67" s="174">
        <v>5.8079999999999998</v>
      </c>
      <c r="F67" s="175"/>
      <c r="G67" s="176">
        <f>ROUND(E67*F67,2)</f>
        <v>0</v>
      </c>
      <c r="H67" s="158"/>
      <c r="I67" s="157">
        <f>ROUND(E67*H67,2)</f>
        <v>0</v>
      </c>
      <c r="J67" s="158"/>
      <c r="K67" s="157">
        <f>ROUND(E67*J67,2)</f>
        <v>0</v>
      </c>
      <c r="L67" s="157">
        <v>21</v>
      </c>
      <c r="M67" s="157">
        <f>G67*(1+L67/100)</f>
        <v>0</v>
      </c>
      <c r="N67" s="156">
        <v>2.5249999999999999</v>
      </c>
      <c r="O67" s="156">
        <f>ROUND(E67*N67,2)</f>
        <v>14.67</v>
      </c>
      <c r="P67" s="156">
        <v>0</v>
      </c>
      <c r="Q67" s="156">
        <f>ROUND(E67*P67,2)</f>
        <v>0</v>
      </c>
      <c r="R67" s="157"/>
      <c r="S67" s="157" t="s">
        <v>183</v>
      </c>
      <c r="T67" s="157" t="s">
        <v>595</v>
      </c>
      <c r="U67" s="157">
        <v>0.48</v>
      </c>
      <c r="V67" s="157">
        <f>ROUND(E67*U67,2)</f>
        <v>2.79</v>
      </c>
      <c r="W67" s="157"/>
      <c r="X67" s="157" t="s">
        <v>234</v>
      </c>
      <c r="Y67" s="157" t="s">
        <v>171</v>
      </c>
      <c r="Z67" s="147"/>
      <c r="AA67" s="147"/>
      <c r="AB67" s="147"/>
      <c r="AC67" s="147"/>
      <c r="AD67" s="147"/>
      <c r="AE67" s="147"/>
      <c r="AF67" s="147"/>
      <c r="AG67" s="147" t="s">
        <v>235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2" x14ac:dyDescent="0.2">
      <c r="A68" s="154"/>
      <c r="B68" s="155"/>
      <c r="C68" s="253" t="s">
        <v>956</v>
      </c>
      <c r="D68" s="254"/>
      <c r="E68" s="254"/>
      <c r="F68" s="254"/>
      <c r="G68" s="254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174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">
      <c r="A69" s="154"/>
      <c r="B69" s="155"/>
      <c r="C69" s="185" t="s">
        <v>957</v>
      </c>
      <c r="D69" s="183"/>
      <c r="E69" s="184">
        <v>5.52</v>
      </c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239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">
      <c r="A70" s="154"/>
      <c r="B70" s="155"/>
      <c r="C70" s="185" t="s">
        <v>958</v>
      </c>
      <c r="D70" s="183"/>
      <c r="E70" s="184">
        <v>0.28799999999999998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239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71">
        <v>18</v>
      </c>
      <c r="B71" s="172" t="s">
        <v>959</v>
      </c>
      <c r="C71" s="179" t="s">
        <v>960</v>
      </c>
      <c r="D71" s="173" t="s">
        <v>370</v>
      </c>
      <c r="E71" s="174">
        <v>3</v>
      </c>
      <c r="F71" s="175"/>
      <c r="G71" s="176">
        <f>ROUND(E71*F71,2)</f>
        <v>0</v>
      </c>
      <c r="H71" s="158"/>
      <c r="I71" s="157">
        <f>ROUND(E71*H71,2)</f>
        <v>0</v>
      </c>
      <c r="J71" s="158"/>
      <c r="K71" s="157">
        <f>ROUND(E71*J71,2)</f>
        <v>0</v>
      </c>
      <c r="L71" s="157">
        <v>21</v>
      </c>
      <c r="M71" s="157">
        <f>G71*(1+L71/100)</f>
        <v>0</v>
      </c>
      <c r="N71" s="156">
        <v>2.52502</v>
      </c>
      <c r="O71" s="156">
        <f>ROUND(E71*N71,2)</f>
        <v>7.58</v>
      </c>
      <c r="P71" s="156">
        <v>0</v>
      </c>
      <c r="Q71" s="156">
        <f>ROUND(E71*P71,2)</f>
        <v>0</v>
      </c>
      <c r="R71" s="157"/>
      <c r="S71" s="157" t="s">
        <v>183</v>
      </c>
      <c r="T71" s="157" t="s">
        <v>595</v>
      </c>
      <c r="U71" s="157">
        <v>2</v>
      </c>
      <c r="V71" s="157">
        <f>ROUND(E71*U71,2)</f>
        <v>6</v>
      </c>
      <c r="W71" s="157"/>
      <c r="X71" s="157" t="s">
        <v>234</v>
      </c>
      <c r="Y71" s="157" t="s">
        <v>171</v>
      </c>
      <c r="Z71" s="147"/>
      <c r="AA71" s="147"/>
      <c r="AB71" s="147"/>
      <c r="AC71" s="147"/>
      <c r="AD71" s="147"/>
      <c r="AE71" s="147"/>
      <c r="AF71" s="147"/>
      <c r="AG71" s="147" t="s">
        <v>235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2" x14ac:dyDescent="0.2">
      <c r="A72" s="154"/>
      <c r="B72" s="155"/>
      <c r="C72" s="253" t="s">
        <v>961</v>
      </c>
      <c r="D72" s="254"/>
      <c r="E72" s="254"/>
      <c r="F72" s="254"/>
      <c r="G72" s="254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174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">
      <c r="A73" s="154"/>
      <c r="B73" s="155"/>
      <c r="C73" s="185" t="s">
        <v>962</v>
      </c>
      <c r="D73" s="183"/>
      <c r="E73" s="184">
        <v>2.4375</v>
      </c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239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 x14ac:dyDescent="0.2">
      <c r="A74" s="154"/>
      <c r="B74" s="155"/>
      <c r="C74" s="185" t="s">
        <v>963</v>
      </c>
      <c r="D74" s="183"/>
      <c r="E74" s="184">
        <v>0.5625</v>
      </c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239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71">
        <v>19</v>
      </c>
      <c r="B75" s="172" t="s">
        <v>964</v>
      </c>
      <c r="C75" s="179" t="s">
        <v>965</v>
      </c>
      <c r="D75" s="173" t="s">
        <v>370</v>
      </c>
      <c r="E75" s="174">
        <v>2.5245000000000002</v>
      </c>
      <c r="F75" s="175"/>
      <c r="G75" s="176">
        <f>ROUND(E75*F75,2)</f>
        <v>0</v>
      </c>
      <c r="H75" s="158"/>
      <c r="I75" s="157">
        <f>ROUND(E75*H75,2)</f>
        <v>0</v>
      </c>
      <c r="J75" s="158"/>
      <c r="K75" s="157">
        <f>ROUND(E75*J75,2)</f>
        <v>0</v>
      </c>
      <c r="L75" s="157">
        <v>21</v>
      </c>
      <c r="M75" s="157">
        <f>G75*(1+L75/100)</f>
        <v>0</v>
      </c>
      <c r="N75" s="156">
        <v>2.5249999999999999</v>
      </c>
      <c r="O75" s="156">
        <f>ROUND(E75*N75,2)</f>
        <v>6.37</v>
      </c>
      <c r="P75" s="156">
        <v>0</v>
      </c>
      <c r="Q75" s="156">
        <f>ROUND(E75*P75,2)</f>
        <v>0</v>
      </c>
      <c r="R75" s="157"/>
      <c r="S75" s="157" t="s">
        <v>183</v>
      </c>
      <c r="T75" s="157" t="s">
        <v>595</v>
      </c>
      <c r="U75" s="157">
        <v>0.48</v>
      </c>
      <c r="V75" s="157">
        <f>ROUND(E75*U75,2)</f>
        <v>1.21</v>
      </c>
      <c r="W75" s="157"/>
      <c r="X75" s="157" t="s">
        <v>234</v>
      </c>
      <c r="Y75" s="157" t="s">
        <v>171</v>
      </c>
      <c r="Z75" s="147"/>
      <c r="AA75" s="147"/>
      <c r="AB75" s="147"/>
      <c r="AC75" s="147"/>
      <c r="AD75" s="147"/>
      <c r="AE75" s="147"/>
      <c r="AF75" s="147"/>
      <c r="AG75" s="147" t="s">
        <v>235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2" x14ac:dyDescent="0.2">
      <c r="A76" s="154"/>
      <c r="B76" s="155"/>
      <c r="C76" s="253" t="s">
        <v>966</v>
      </c>
      <c r="D76" s="254"/>
      <c r="E76" s="254"/>
      <c r="F76" s="254"/>
      <c r="G76" s="254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174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 x14ac:dyDescent="0.2">
      <c r="A77" s="154"/>
      <c r="B77" s="155"/>
      <c r="C77" s="185" t="s">
        <v>967</v>
      </c>
      <c r="D77" s="183"/>
      <c r="E77" s="184">
        <v>2.5245000000000002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239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71">
        <v>20</v>
      </c>
      <c r="B78" s="172" t="s">
        <v>968</v>
      </c>
      <c r="C78" s="179" t="s">
        <v>969</v>
      </c>
      <c r="D78" s="173" t="s">
        <v>401</v>
      </c>
      <c r="E78" s="174">
        <v>0.16836999999999999</v>
      </c>
      <c r="F78" s="175"/>
      <c r="G78" s="176">
        <f>ROUND(E78*F78,2)</f>
        <v>0</v>
      </c>
      <c r="H78" s="158"/>
      <c r="I78" s="157">
        <f>ROUND(E78*H78,2)</f>
        <v>0</v>
      </c>
      <c r="J78" s="158"/>
      <c r="K78" s="157">
        <f>ROUND(E78*J78,2)</f>
        <v>0</v>
      </c>
      <c r="L78" s="157">
        <v>21</v>
      </c>
      <c r="M78" s="157">
        <f>G78*(1+L78/100)</f>
        <v>0</v>
      </c>
      <c r="N78" s="156">
        <v>1.05758</v>
      </c>
      <c r="O78" s="156">
        <f>ROUND(E78*N78,2)</f>
        <v>0.18</v>
      </c>
      <c r="P78" s="156">
        <v>0</v>
      </c>
      <c r="Q78" s="156">
        <f>ROUND(E78*P78,2)</f>
        <v>0</v>
      </c>
      <c r="R78" s="157"/>
      <c r="S78" s="157" t="s">
        <v>183</v>
      </c>
      <c r="T78" s="157" t="s">
        <v>933</v>
      </c>
      <c r="U78" s="157">
        <v>0</v>
      </c>
      <c r="V78" s="157">
        <f>ROUND(E78*U78,2)</f>
        <v>0</v>
      </c>
      <c r="W78" s="157"/>
      <c r="X78" s="157" t="s">
        <v>201</v>
      </c>
      <c r="Y78" s="157" t="s">
        <v>171</v>
      </c>
      <c r="Z78" s="147"/>
      <c r="AA78" s="147"/>
      <c r="AB78" s="147"/>
      <c r="AC78" s="147"/>
      <c r="AD78" s="147"/>
      <c r="AE78" s="147"/>
      <c r="AF78" s="147"/>
      <c r="AG78" s="147" t="s">
        <v>202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2" x14ac:dyDescent="0.2">
      <c r="A79" s="154"/>
      <c r="B79" s="155"/>
      <c r="C79" s="253" t="s">
        <v>970</v>
      </c>
      <c r="D79" s="254"/>
      <c r="E79" s="254"/>
      <c r="F79" s="254"/>
      <c r="G79" s="254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174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3" x14ac:dyDescent="0.2">
      <c r="A80" s="154"/>
      <c r="B80" s="155"/>
      <c r="C80" s="251" t="s">
        <v>971</v>
      </c>
      <c r="D80" s="252"/>
      <c r="E80" s="252"/>
      <c r="F80" s="252"/>
      <c r="G80" s="252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174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2" x14ac:dyDescent="0.2">
      <c r="A81" s="154"/>
      <c r="B81" s="155"/>
      <c r="C81" s="185" t="s">
        <v>972</v>
      </c>
      <c r="D81" s="183"/>
      <c r="E81" s="184">
        <v>6.1069999999999999E-2</v>
      </c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239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3" x14ac:dyDescent="0.2">
      <c r="A82" s="154"/>
      <c r="B82" s="155"/>
      <c r="C82" s="185" t="s">
        <v>973</v>
      </c>
      <c r="D82" s="183"/>
      <c r="E82" s="184">
        <v>2.1919999999999999E-2</v>
      </c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239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3" x14ac:dyDescent="0.2">
      <c r="A83" s="154"/>
      <c r="B83" s="155"/>
      <c r="C83" s="185" t="s">
        <v>974</v>
      </c>
      <c r="D83" s="183"/>
      <c r="E83" s="184">
        <v>8.5370000000000001E-2</v>
      </c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239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71">
        <v>21</v>
      </c>
      <c r="B84" s="172" t="s">
        <v>975</v>
      </c>
      <c r="C84" s="179" t="s">
        <v>976</v>
      </c>
      <c r="D84" s="173" t="s">
        <v>250</v>
      </c>
      <c r="E84" s="174">
        <v>17.155000000000001</v>
      </c>
      <c r="F84" s="175"/>
      <c r="G84" s="176">
        <f>ROUND(E84*F84,2)</f>
        <v>0</v>
      </c>
      <c r="H84" s="158"/>
      <c r="I84" s="157">
        <f>ROUND(E84*H84,2)</f>
        <v>0</v>
      </c>
      <c r="J84" s="158"/>
      <c r="K84" s="157">
        <f>ROUND(E84*J84,2)</f>
        <v>0</v>
      </c>
      <c r="L84" s="157">
        <v>21</v>
      </c>
      <c r="M84" s="157">
        <f>G84*(1+L84/100)</f>
        <v>0</v>
      </c>
      <c r="N84" s="156">
        <v>3.9309999999999998E-2</v>
      </c>
      <c r="O84" s="156">
        <f>ROUND(E84*N84,2)</f>
        <v>0.67</v>
      </c>
      <c r="P84" s="156">
        <v>0</v>
      </c>
      <c r="Q84" s="156">
        <f>ROUND(E84*P84,2)</f>
        <v>0</v>
      </c>
      <c r="R84" s="157"/>
      <c r="S84" s="157" t="s">
        <v>183</v>
      </c>
      <c r="T84" s="157" t="s">
        <v>595</v>
      </c>
      <c r="U84" s="157">
        <v>0.65</v>
      </c>
      <c r="V84" s="157">
        <f>ROUND(E84*U84,2)</f>
        <v>11.15</v>
      </c>
      <c r="W84" s="157"/>
      <c r="X84" s="157" t="s">
        <v>234</v>
      </c>
      <c r="Y84" s="157" t="s">
        <v>171</v>
      </c>
      <c r="Z84" s="147"/>
      <c r="AA84" s="147"/>
      <c r="AB84" s="147"/>
      <c r="AC84" s="147"/>
      <c r="AD84" s="147"/>
      <c r="AE84" s="147"/>
      <c r="AF84" s="147"/>
      <c r="AG84" s="147" t="s">
        <v>235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2" x14ac:dyDescent="0.2">
      <c r="A85" s="154"/>
      <c r="B85" s="155"/>
      <c r="C85" s="253" t="s">
        <v>977</v>
      </c>
      <c r="D85" s="254"/>
      <c r="E85" s="254"/>
      <c r="F85" s="254"/>
      <c r="G85" s="254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174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2.5" outlineLevel="2" x14ac:dyDescent="0.2">
      <c r="A86" s="154"/>
      <c r="B86" s="155"/>
      <c r="C86" s="185" t="s">
        <v>978</v>
      </c>
      <c r="D86" s="183"/>
      <c r="E86" s="184">
        <v>13.28</v>
      </c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239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3" x14ac:dyDescent="0.2">
      <c r="A87" s="154"/>
      <c r="B87" s="155"/>
      <c r="C87" s="185" t="s">
        <v>979</v>
      </c>
      <c r="D87" s="183"/>
      <c r="E87" s="184">
        <v>2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239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3" x14ac:dyDescent="0.2">
      <c r="A88" s="154"/>
      <c r="B88" s="155"/>
      <c r="C88" s="185" t="s">
        <v>980</v>
      </c>
      <c r="D88" s="183"/>
      <c r="E88" s="184">
        <v>1.875</v>
      </c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239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22.5" outlineLevel="1" x14ac:dyDescent="0.2">
      <c r="A89" s="171">
        <v>22</v>
      </c>
      <c r="B89" s="172" t="s">
        <v>981</v>
      </c>
      <c r="C89" s="179" t="s">
        <v>982</v>
      </c>
      <c r="D89" s="173" t="s">
        <v>250</v>
      </c>
      <c r="E89" s="174">
        <v>17.155000000000001</v>
      </c>
      <c r="F89" s="175"/>
      <c r="G89" s="176">
        <f>ROUND(E89*F89,2)</f>
        <v>0</v>
      </c>
      <c r="H89" s="158"/>
      <c r="I89" s="157">
        <f>ROUND(E89*H89,2)</f>
        <v>0</v>
      </c>
      <c r="J89" s="158"/>
      <c r="K89" s="157">
        <f>ROUND(E89*J89,2)</f>
        <v>0</v>
      </c>
      <c r="L89" s="157">
        <v>21</v>
      </c>
      <c r="M89" s="157">
        <f>G89*(1+L89/100)</f>
        <v>0</v>
      </c>
      <c r="N89" s="156">
        <v>0</v>
      </c>
      <c r="O89" s="156">
        <f>ROUND(E89*N89,2)</f>
        <v>0</v>
      </c>
      <c r="P89" s="156">
        <v>0</v>
      </c>
      <c r="Q89" s="156">
        <f>ROUND(E89*P89,2)</f>
        <v>0</v>
      </c>
      <c r="R89" s="157"/>
      <c r="S89" s="157" t="s">
        <v>183</v>
      </c>
      <c r="T89" s="157" t="s">
        <v>595</v>
      </c>
      <c r="U89" s="157">
        <v>0.35</v>
      </c>
      <c r="V89" s="157">
        <f>ROUND(E89*U89,2)</f>
        <v>6</v>
      </c>
      <c r="W89" s="157"/>
      <c r="X89" s="157" t="s">
        <v>234</v>
      </c>
      <c r="Y89" s="157" t="s">
        <v>171</v>
      </c>
      <c r="Z89" s="147"/>
      <c r="AA89" s="147"/>
      <c r="AB89" s="147"/>
      <c r="AC89" s="147"/>
      <c r="AD89" s="147"/>
      <c r="AE89" s="147"/>
      <c r="AF89" s="147"/>
      <c r="AG89" s="147" t="s">
        <v>235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 x14ac:dyDescent="0.2">
      <c r="A90" s="154"/>
      <c r="B90" s="155"/>
      <c r="C90" s="253" t="s">
        <v>977</v>
      </c>
      <c r="D90" s="254"/>
      <c r="E90" s="254"/>
      <c r="F90" s="254"/>
      <c r="G90" s="254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174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71">
        <v>23</v>
      </c>
      <c r="B91" s="172" t="s">
        <v>983</v>
      </c>
      <c r="C91" s="179" t="s">
        <v>984</v>
      </c>
      <c r="D91" s="173" t="s">
        <v>326</v>
      </c>
      <c r="E91" s="174">
        <v>18</v>
      </c>
      <c r="F91" s="175"/>
      <c r="G91" s="176">
        <f>ROUND(E91*F91,2)</f>
        <v>0</v>
      </c>
      <c r="H91" s="158"/>
      <c r="I91" s="157">
        <f>ROUND(E91*H91,2)</f>
        <v>0</v>
      </c>
      <c r="J91" s="158"/>
      <c r="K91" s="157">
        <f>ROUND(E91*J91,2)</f>
        <v>0</v>
      </c>
      <c r="L91" s="157">
        <v>21</v>
      </c>
      <c r="M91" s="157">
        <f>G91*(1+L91/100)</f>
        <v>0</v>
      </c>
      <c r="N91" s="156">
        <v>1.17E-3</v>
      </c>
      <c r="O91" s="156">
        <f>ROUND(E91*N91,2)</f>
        <v>0.02</v>
      </c>
      <c r="P91" s="156">
        <v>0</v>
      </c>
      <c r="Q91" s="156">
        <f>ROUND(E91*P91,2)</f>
        <v>0</v>
      </c>
      <c r="R91" s="157"/>
      <c r="S91" s="157" t="s">
        <v>183</v>
      </c>
      <c r="T91" s="157" t="s">
        <v>933</v>
      </c>
      <c r="U91" s="157">
        <v>0</v>
      </c>
      <c r="V91" s="157">
        <f>ROUND(E91*U91,2)</f>
        <v>0</v>
      </c>
      <c r="W91" s="157"/>
      <c r="X91" s="157" t="s">
        <v>201</v>
      </c>
      <c r="Y91" s="157" t="s">
        <v>171</v>
      </c>
      <c r="Z91" s="147"/>
      <c r="AA91" s="147"/>
      <c r="AB91" s="147"/>
      <c r="AC91" s="147"/>
      <c r="AD91" s="147"/>
      <c r="AE91" s="147"/>
      <c r="AF91" s="147"/>
      <c r="AG91" s="147" t="s">
        <v>202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22.5" outlineLevel="2" x14ac:dyDescent="0.2">
      <c r="A92" s="154"/>
      <c r="B92" s="155"/>
      <c r="C92" s="253" t="s">
        <v>985</v>
      </c>
      <c r="D92" s="254"/>
      <c r="E92" s="254"/>
      <c r="F92" s="254"/>
      <c r="G92" s="254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174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77" t="str">
        <f>C92</f>
        <v>- vrtání v prostoru vsakovacího průlehu, do vrtu bude nasunuta trubka PVC DN200, trubka bude na povrchu v rozsahu dna vsakovacího průlehu navrtána otvory prům. min 0,5 cm</v>
      </c>
      <c r="BB92" s="147"/>
      <c r="BC92" s="147"/>
      <c r="BD92" s="147"/>
      <c r="BE92" s="147"/>
      <c r="BF92" s="147"/>
      <c r="BG92" s="147"/>
      <c r="BH92" s="147"/>
    </row>
    <row r="93" spans="1:60" outlineLevel="2" x14ac:dyDescent="0.2">
      <c r="A93" s="154"/>
      <c r="B93" s="155"/>
      <c r="C93" s="185" t="s">
        <v>986</v>
      </c>
      <c r="D93" s="183"/>
      <c r="E93" s="184">
        <v>18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239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x14ac:dyDescent="0.2">
      <c r="A94" s="164" t="s">
        <v>163</v>
      </c>
      <c r="B94" s="165" t="s">
        <v>114</v>
      </c>
      <c r="C94" s="178" t="s">
        <v>115</v>
      </c>
      <c r="D94" s="166"/>
      <c r="E94" s="167"/>
      <c r="F94" s="168"/>
      <c r="G94" s="169">
        <f>SUMIF(AG95:AG101,"&lt;&gt;NOR",G95:G101)</f>
        <v>0</v>
      </c>
      <c r="H94" s="163"/>
      <c r="I94" s="163">
        <f>SUM(I95:I101)</f>
        <v>0</v>
      </c>
      <c r="J94" s="163"/>
      <c r="K94" s="163">
        <f>SUM(K95:K101)</f>
        <v>0</v>
      </c>
      <c r="L94" s="163"/>
      <c r="M94" s="163">
        <f>SUM(M95:M101)</f>
        <v>0</v>
      </c>
      <c r="N94" s="162"/>
      <c r="O94" s="162">
        <f>SUM(O95:O101)</f>
        <v>26.13</v>
      </c>
      <c r="P94" s="162"/>
      <c r="Q94" s="162">
        <f>SUM(Q95:Q101)</f>
        <v>0</v>
      </c>
      <c r="R94" s="163"/>
      <c r="S94" s="163"/>
      <c r="T94" s="163"/>
      <c r="U94" s="163"/>
      <c r="V94" s="163">
        <f>SUM(V95:V101)</f>
        <v>14.34</v>
      </c>
      <c r="W94" s="163"/>
      <c r="X94" s="163"/>
      <c r="Y94" s="163"/>
      <c r="AG94" t="s">
        <v>164</v>
      </c>
    </row>
    <row r="95" spans="1:60" outlineLevel="1" x14ac:dyDescent="0.2">
      <c r="A95" s="171">
        <v>24</v>
      </c>
      <c r="B95" s="172" t="s">
        <v>987</v>
      </c>
      <c r="C95" s="179" t="s">
        <v>988</v>
      </c>
      <c r="D95" s="173" t="s">
        <v>250</v>
      </c>
      <c r="E95" s="174">
        <v>16</v>
      </c>
      <c r="F95" s="175"/>
      <c r="G95" s="176">
        <f>ROUND(E95*F95,2)</f>
        <v>0</v>
      </c>
      <c r="H95" s="158"/>
      <c r="I95" s="157">
        <f>ROUND(E95*H95,2)</f>
        <v>0</v>
      </c>
      <c r="J95" s="158"/>
      <c r="K95" s="157">
        <f>ROUND(E95*J95,2)</f>
        <v>0</v>
      </c>
      <c r="L95" s="157">
        <v>21</v>
      </c>
      <c r="M95" s="157">
        <f>G95*(1+L95/100)</f>
        <v>0</v>
      </c>
      <c r="N95" s="156">
        <v>0.61199999999999999</v>
      </c>
      <c r="O95" s="156">
        <f>ROUND(E95*N95,2)</f>
        <v>9.7899999999999991</v>
      </c>
      <c r="P95" s="156">
        <v>0</v>
      </c>
      <c r="Q95" s="156">
        <f>ROUND(E95*P95,2)</f>
        <v>0</v>
      </c>
      <c r="R95" s="157"/>
      <c r="S95" s="157" t="s">
        <v>183</v>
      </c>
      <c r="T95" s="157" t="s">
        <v>595</v>
      </c>
      <c r="U95" s="157">
        <v>0.83</v>
      </c>
      <c r="V95" s="157">
        <f>ROUND(E95*U95,2)</f>
        <v>13.28</v>
      </c>
      <c r="W95" s="157"/>
      <c r="X95" s="157" t="s">
        <v>234</v>
      </c>
      <c r="Y95" s="157" t="s">
        <v>171</v>
      </c>
      <c r="Z95" s="147"/>
      <c r="AA95" s="147"/>
      <c r="AB95" s="147"/>
      <c r="AC95" s="147"/>
      <c r="AD95" s="147"/>
      <c r="AE95" s="147"/>
      <c r="AF95" s="147"/>
      <c r="AG95" s="147" t="s">
        <v>235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2" x14ac:dyDescent="0.2">
      <c r="A96" s="154"/>
      <c r="B96" s="155"/>
      <c r="C96" s="253" t="s">
        <v>1042</v>
      </c>
      <c r="D96" s="254"/>
      <c r="E96" s="254"/>
      <c r="F96" s="254"/>
      <c r="G96" s="254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174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3" x14ac:dyDescent="0.2">
      <c r="A97" s="154"/>
      <c r="B97" s="155"/>
      <c r="C97" s="251" t="s">
        <v>989</v>
      </c>
      <c r="D97" s="252"/>
      <c r="E97" s="252"/>
      <c r="F97" s="252"/>
      <c r="G97" s="252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174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2" x14ac:dyDescent="0.2">
      <c r="A98" s="154"/>
      <c r="B98" s="155"/>
      <c r="C98" s="185" t="s">
        <v>990</v>
      </c>
      <c r="D98" s="183"/>
      <c r="E98" s="184">
        <v>4</v>
      </c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239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3" x14ac:dyDescent="0.2">
      <c r="A99" s="154"/>
      <c r="B99" s="155"/>
      <c r="C99" s="185" t="s">
        <v>991</v>
      </c>
      <c r="D99" s="183"/>
      <c r="E99" s="184">
        <v>12</v>
      </c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239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1">
        <v>25</v>
      </c>
      <c r="B100" s="172" t="s">
        <v>992</v>
      </c>
      <c r="C100" s="179" t="s">
        <v>993</v>
      </c>
      <c r="D100" s="173" t="s">
        <v>250</v>
      </c>
      <c r="E100" s="174">
        <v>38</v>
      </c>
      <c r="F100" s="175"/>
      <c r="G100" s="176">
        <f>ROUND(E100*F100,2)</f>
        <v>0</v>
      </c>
      <c r="H100" s="158"/>
      <c r="I100" s="157">
        <f>ROUND(E100*H100,2)</f>
        <v>0</v>
      </c>
      <c r="J100" s="158"/>
      <c r="K100" s="157">
        <f>ROUND(E100*J100,2)</f>
        <v>0</v>
      </c>
      <c r="L100" s="157">
        <v>21</v>
      </c>
      <c r="M100" s="157">
        <f>G100*(1+L100/100)</f>
        <v>0</v>
      </c>
      <c r="N100" s="156">
        <v>0.43</v>
      </c>
      <c r="O100" s="156">
        <f>ROUND(E100*N100,2)</f>
        <v>16.34</v>
      </c>
      <c r="P100" s="156">
        <v>0</v>
      </c>
      <c r="Q100" s="156">
        <f>ROUND(E100*P100,2)</f>
        <v>0</v>
      </c>
      <c r="R100" s="157"/>
      <c r="S100" s="157" t="s">
        <v>183</v>
      </c>
      <c r="T100" s="157" t="s">
        <v>595</v>
      </c>
      <c r="U100" s="157">
        <v>2.8000000000000001E-2</v>
      </c>
      <c r="V100" s="157">
        <f>ROUND(E100*U100,2)</f>
        <v>1.06</v>
      </c>
      <c r="W100" s="157"/>
      <c r="X100" s="157" t="s">
        <v>234</v>
      </c>
      <c r="Y100" s="157" t="s">
        <v>171</v>
      </c>
      <c r="Z100" s="147"/>
      <c r="AA100" s="147"/>
      <c r="AB100" s="147"/>
      <c r="AC100" s="147"/>
      <c r="AD100" s="147"/>
      <c r="AE100" s="147"/>
      <c r="AF100" s="147"/>
      <c r="AG100" s="147" t="s">
        <v>235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22.5" outlineLevel="2" x14ac:dyDescent="0.2">
      <c r="A101" s="154"/>
      <c r="B101" s="155"/>
      <c r="C101" s="185" t="s">
        <v>994</v>
      </c>
      <c r="D101" s="183"/>
      <c r="E101" s="184">
        <v>38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239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x14ac:dyDescent="0.2">
      <c r="A102" s="164" t="s">
        <v>163</v>
      </c>
      <c r="B102" s="165" t="s">
        <v>116</v>
      </c>
      <c r="C102" s="178" t="s">
        <v>117</v>
      </c>
      <c r="D102" s="166"/>
      <c r="E102" s="167"/>
      <c r="F102" s="168"/>
      <c r="G102" s="169">
        <f>SUMIF(AG103:AG108,"&lt;&gt;NOR",G103:G108)</f>
        <v>0</v>
      </c>
      <c r="H102" s="163"/>
      <c r="I102" s="163">
        <f>SUM(I103:I108)</f>
        <v>0</v>
      </c>
      <c r="J102" s="163"/>
      <c r="K102" s="163">
        <f>SUM(K103:K108)</f>
        <v>0</v>
      </c>
      <c r="L102" s="163"/>
      <c r="M102" s="163">
        <f>SUM(M103:M108)</f>
        <v>0</v>
      </c>
      <c r="N102" s="162"/>
      <c r="O102" s="162">
        <f>SUM(O103:O108)</f>
        <v>11.24</v>
      </c>
      <c r="P102" s="162"/>
      <c r="Q102" s="162">
        <f>SUM(Q103:Q108)</f>
        <v>0</v>
      </c>
      <c r="R102" s="163"/>
      <c r="S102" s="163"/>
      <c r="T102" s="163"/>
      <c r="U102" s="163"/>
      <c r="V102" s="163">
        <f>SUM(V103:V108)</f>
        <v>20.94</v>
      </c>
      <c r="W102" s="163"/>
      <c r="X102" s="163"/>
      <c r="Y102" s="163"/>
      <c r="AG102" t="s">
        <v>164</v>
      </c>
    </row>
    <row r="103" spans="1:60" ht="22.5" outlineLevel="1" x14ac:dyDescent="0.2">
      <c r="A103" s="171">
        <v>26</v>
      </c>
      <c r="B103" s="172" t="s">
        <v>995</v>
      </c>
      <c r="C103" s="179" t="s">
        <v>996</v>
      </c>
      <c r="D103" s="173" t="s">
        <v>414</v>
      </c>
      <c r="E103" s="174">
        <v>2</v>
      </c>
      <c r="F103" s="175"/>
      <c r="G103" s="176">
        <f>ROUND(E103*F103,2)</f>
        <v>0</v>
      </c>
      <c r="H103" s="158"/>
      <c r="I103" s="157">
        <f>ROUND(E103*H103,2)</f>
        <v>0</v>
      </c>
      <c r="J103" s="158"/>
      <c r="K103" s="157">
        <f>ROUND(E103*J103,2)</f>
        <v>0</v>
      </c>
      <c r="L103" s="157">
        <v>21</v>
      </c>
      <c r="M103" s="157">
        <f>G103*(1+L103/100)</f>
        <v>0</v>
      </c>
      <c r="N103" s="156">
        <v>0.1212</v>
      </c>
      <c r="O103" s="156">
        <f>ROUND(E103*N103,2)</f>
        <v>0.24</v>
      </c>
      <c r="P103" s="156">
        <v>0</v>
      </c>
      <c r="Q103" s="156">
        <f>ROUND(E103*P103,2)</f>
        <v>0</v>
      </c>
      <c r="R103" s="157" t="s">
        <v>402</v>
      </c>
      <c r="S103" s="157" t="s">
        <v>183</v>
      </c>
      <c r="T103" s="157" t="s">
        <v>595</v>
      </c>
      <c r="U103" s="157">
        <v>0</v>
      </c>
      <c r="V103" s="157">
        <f>ROUND(E103*U103,2)</f>
        <v>0</v>
      </c>
      <c r="W103" s="157"/>
      <c r="X103" s="157" t="s">
        <v>403</v>
      </c>
      <c r="Y103" s="157" t="s">
        <v>171</v>
      </c>
      <c r="Z103" s="147"/>
      <c r="AA103" s="147"/>
      <c r="AB103" s="147"/>
      <c r="AC103" s="147"/>
      <c r="AD103" s="147"/>
      <c r="AE103" s="147"/>
      <c r="AF103" s="147"/>
      <c r="AG103" s="147" t="s">
        <v>404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2" x14ac:dyDescent="0.2">
      <c r="A104" s="154"/>
      <c r="B104" s="155"/>
      <c r="C104" s="253" t="s">
        <v>997</v>
      </c>
      <c r="D104" s="254"/>
      <c r="E104" s="254"/>
      <c r="F104" s="254"/>
      <c r="G104" s="254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174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71">
        <v>27</v>
      </c>
      <c r="B105" s="172" t="s">
        <v>998</v>
      </c>
      <c r="C105" s="179" t="s">
        <v>999</v>
      </c>
      <c r="D105" s="173" t="s">
        <v>326</v>
      </c>
      <c r="E105" s="174">
        <v>11.6</v>
      </c>
      <c r="F105" s="175"/>
      <c r="G105" s="176">
        <f>ROUND(E105*F105,2)</f>
        <v>0</v>
      </c>
      <c r="H105" s="158"/>
      <c r="I105" s="157">
        <f>ROUND(E105*H105,2)</f>
        <v>0</v>
      </c>
      <c r="J105" s="158"/>
      <c r="K105" s="157">
        <f>ROUND(E105*J105,2)</f>
        <v>0</v>
      </c>
      <c r="L105" s="157">
        <v>21</v>
      </c>
      <c r="M105" s="157">
        <f>G105*(1+L105/100)</f>
        <v>0</v>
      </c>
      <c r="N105" s="156">
        <v>0.94306999999999996</v>
      </c>
      <c r="O105" s="156">
        <f>ROUND(E105*N105,2)</f>
        <v>10.94</v>
      </c>
      <c r="P105" s="156">
        <v>0</v>
      </c>
      <c r="Q105" s="156">
        <f>ROUND(E105*P105,2)</f>
        <v>0</v>
      </c>
      <c r="R105" s="157"/>
      <c r="S105" s="157" t="s">
        <v>183</v>
      </c>
      <c r="T105" s="157" t="s">
        <v>595</v>
      </c>
      <c r="U105" s="157">
        <v>1.8049999999999999</v>
      </c>
      <c r="V105" s="157">
        <f>ROUND(E105*U105,2)</f>
        <v>20.94</v>
      </c>
      <c r="W105" s="157"/>
      <c r="X105" s="157" t="s">
        <v>234</v>
      </c>
      <c r="Y105" s="157" t="s">
        <v>171</v>
      </c>
      <c r="Z105" s="147"/>
      <c r="AA105" s="147"/>
      <c r="AB105" s="147"/>
      <c r="AC105" s="147"/>
      <c r="AD105" s="147"/>
      <c r="AE105" s="147"/>
      <c r="AF105" s="147"/>
      <c r="AG105" s="147" t="s">
        <v>235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2" x14ac:dyDescent="0.2">
      <c r="A106" s="154"/>
      <c r="B106" s="155"/>
      <c r="C106" s="253" t="s">
        <v>1000</v>
      </c>
      <c r="D106" s="254"/>
      <c r="E106" s="254"/>
      <c r="F106" s="254"/>
      <c r="G106" s="254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174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ht="22.5" outlineLevel="1" x14ac:dyDescent="0.2">
      <c r="A107" s="171">
        <v>28</v>
      </c>
      <c r="B107" s="172" t="s">
        <v>1001</v>
      </c>
      <c r="C107" s="179" t="s">
        <v>1002</v>
      </c>
      <c r="D107" s="173" t="s">
        <v>414</v>
      </c>
      <c r="E107" s="174">
        <v>3</v>
      </c>
      <c r="F107" s="175"/>
      <c r="G107" s="176">
        <f>ROUND(E107*F107,2)</f>
        <v>0</v>
      </c>
      <c r="H107" s="158"/>
      <c r="I107" s="157">
        <f>ROUND(E107*H107,2)</f>
        <v>0</v>
      </c>
      <c r="J107" s="158"/>
      <c r="K107" s="157">
        <f>ROUND(E107*J107,2)</f>
        <v>0</v>
      </c>
      <c r="L107" s="157">
        <v>21</v>
      </c>
      <c r="M107" s="157">
        <f>G107*(1+L107/100)</f>
        <v>0</v>
      </c>
      <c r="N107" s="156">
        <v>2.1000000000000001E-2</v>
      </c>
      <c r="O107" s="156">
        <f>ROUND(E107*N107,2)</f>
        <v>0.06</v>
      </c>
      <c r="P107" s="156">
        <v>0</v>
      </c>
      <c r="Q107" s="156">
        <f>ROUND(E107*P107,2)</f>
        <v>0</v>
      </c>
      <c r="R107" s="157" t="s">
        <v>402</v>
      </c>
      <c r="S107" s="157" t="s">
        <v>183</v>
      </c>
      <c r="T107" s="157" t="s">
        <v>595</v>
      </c>
      <c r="U107" s="157">
        <v>0</v>
      </c>
      <c r="V107" s="157">
        <f>ROUND(E107*U107,2)</f>
        <v>0</v>
      </c>
      <c r="W107" s="157"/>
      <c r="X107" s="157" t="s">
        <v>403</v>
      </c>
      <c r="Y107" s="157" t="s">
        <v>171</v>
      </c>
      <c r="Z107" s="147"/>
      <c r="AA107" s="147"/>
      <c r="AB107" s="147"/>
      <c r="AC107" s="147"/>
      <c r="AD107" s="147"/>
      <c r="AE107" s="147"/>
      <c r="AF107" s="147"/>
      <c r="AG107" s="147" t="s">
        <v>404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2" x14ac:dyDescent="0.2">
      <c r="A108" s="154"/>
      <c r="B108" s="155"/>
      <c r="C108" s="253" t="s">
        <v>1003</v>
      </c>
      <c r="D108" s="254"/>
      <c r="E108" s="254"/>
      <c r="F108" s="254"/>
      <c r="G108" s="254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174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x14ac:dyDescent="0.2">
      <c r="A109" s="164" t="s">
        <v>163</v>
      </c>
      <c r="B109" s="165" t="s">
        <v>118</v>
      </c>
      <c r="C109" s="178" t="s">
        <v>119</v>
      </c>
      <c r="D109" s="166"/>
      <c r="E109" s="167"/>
      <c r="F109" s="168"/>
      <c r="G109" s="169">
        <f>SUMIF(AG110:AG118,"&lt;&gt;NOR",G110:G118)</f>
        <v>0</v>
      </c>
      <c r="H109" s="163"/>
      <c r="I109" s="163">
        <f>SUM(I110:I118)</f>
        <v>0</v>
      </c>
      <c r="J109" s="163"/>
      <c r="K109" s="163">
        <f>SUM(K110:K118)</f>
        <v>0</v>
      </c>
      <c r="L109" s="163"/>
      <c r="M109" s="163">
        <f>SUM(M110:M118)</f>
        <v>0</v>
      </c>
      <c r="N109" s="162"/>
      <c r="O109" s="162">
        <f>SUM(O110:O118)</f>
        <v>0</v>
      </c>
      <c r="P109" s="162"/>
      <c r="Q109" s="162">
        <f>SUM(Q110:Q118)</f>
        <v>0</v>
      </c>
      <c r="R109" s="163"/>
      <c r="S109" s="163"/>
      <c r="T109" s="163"/>
      <c r="U109" s="163"/>
      <c r="V109" s="163">
        <f>SUM(V110:V118)</f>
        <v>0.3</v>
      </c>
      <c r="W109" s="163"/>
      <c r="X109" s="163"/>
      <c r="Y109" s="163"/>
      <c r="AG109" t="s">
        <v>164</v>
      </c>
    </row>
    <row r="110" spans="1:60" ht="22.5" outlineLevel="1" x14ac:dyDescent="0.2">
      <c r="A110" s="171">
        <v>29</v>
      </c>
      <c r="B110" s="172" t="s">
        <v>324</v>
      </c>
      <c r="C110" s="179" t="s">
        <v>1004</v>
      </c>
      <c r="D110" s="173" t="s">
        <v>326</v>
      </c>
      <c r="E110" s="174">
        <v>15</v>
      </c>
      <c r="F110" s="175"/>
      <c r="G110" s="176">
        <f>ROUND(E110*F110,2)</f>
        <v>0</v>
      </c>
      <c r="H110" s="158"/>
      <c r="I110" s="157">
        <f>ROUND(E110*H110,2)</f>
        <v>0</v>
      </c>
      <c r="J110" s="158"/>
      <c r="K110" s="157">
        <f>ROUND(E110*J110,2)</f>
        <v>0</v>
      </c>
      <c r="L110" s="157">
        <v>21</v>
      </c>
      <c r="M110" s="157">
        <f>G110*(1+L110/100)</f>
        <v>0</v>
      </c>
      <c r="N110" s="156">
        <v>0</v>
      </c>
      <c r="O110" s="156">
        <f>ROUND(E110*N110,2)</f>
        <v>0</v>
      </c>
      <c r="P110" s="156">
        <v>0</v>
      </c>
      <c r="Q110" s="156">
        <f>ROUND(E110*P110,2)</f>
        <v>0</v>
      </c>
      <c r="R110" s="157"/>
      <c r="S110" s="157" t="s">
        <v>183</v>
      </c>
      <c r="T110" s="157" t="s">
        <v>595</v>
      </c>
      <c r="U110" s="157">
        <v>0.02</v>
      </c>
      <c r="V110" s="157">
        <f>ROUND(E110*U110,2)</f>
        <v>0.3</v>
      </c>
      <c r="W110" s="157"/>
      <c r="X110" s="157" t="s">
        <v>234</v>
      </c>
      <c r="Y110" s="157" t="s">
        <v>171</v>
      </c>
      <c r="Z110" s="147"/>
      <c r="AA110" s="147"/>
      <c r="AB110" s="147"/>
      <c r="AC110" s="147"/>
      <c r="AD110" s="147"/>
      <c r="AE110" s="147"/>
      <c r="AF110" s="147"/>
      <c r="AG110" s="147" t="s">
        <v>487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2" x14ac:dyDescent="0.2">
      <c r="A111" s="154"/>
      <c r="B111" s="155"/>
      <c r="C111" s="253" t="s">
        <v>1005</v>
      </c>
      <c r="D111" s="254"/>
      <c r="E111" s="254"/>
      <c r="F111" s="254"/>
      <c r="G111" s="254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174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2" x14ac:dyDescent="0.2">
      <c r="A112" s="154"/>
      <c r="B112" s="155"/>
      <c r="C112" s="185" t="s">
        <v>1006</v>
      </c>
      <c r="D112" s="183"/>
      <c r="E112" s="184">
        <v>15</v>
      </c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239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3" x14ac:dyDescent="0.2">
      <c r="A113" s="154"/>
      <c r="B113" s="155"/>
      <c r="C113" s="185" t="s">
        <v>1007</v>
      </c>
      <c r="D113" s="183"/>
      <c r="E113" s="184"/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239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22.5" outlineLevel="1" x14ac:dyDescent="0.2">
      <c r="A114" s="171">
        <v>30</v>
      </c>
      <c r="B114" s="172" t="s">
        <v>1008</v>
      </c>
      <c r="C114" s="179" t="s">
        <v>1009</v>
      </c>
      <c r="D114" s="173" t="s">
        <v>512</v>
      </c>
      <c r="E114" s="174">
        <v>12</v>
      </c>
      <c r="F114" s="175"/>
      <c r="G114" s="176">
        <f>ROUND(E114*F114,2)</f>
        <v>0</v>
      </c>
      <c r="H114" s="158"/>
      <c r="I114" s="157">
        <f>ROUND(E114*H114,2)</f>
        <v>0</v>
      </c>
      <c r="J114" s="158"/>
      <c r="K114" s="157">
        <f>ROUND(E114*J114,2)</f>
        <v>0</v>
      </c>
      <c r="L114" s="157">
        <v>21</v>
      </c>
      <c r="M114" s="157">
        <f>G114*(1+L114/100)</f>
        <v>0</v>
      </c>
      <c r="N114" s="156">
        <v>0</v>
      </c>
      <c r="O114" s="156">
        <f>ROUND(E114*N114,2)</f>
        <v>0</v>
      </c>
      <c r="P114" s="156">
        <v>0</v>
      </c>
      <c r="Q114" s="156">
        <f>ROUND(E114*P114,2)</f>
        <v>0</v>
      </c>
      <c r="R114" s="157"/>
      <c r="S114" s="157" t="s">
        <v>183</v>
      </c>
      <c r="T114" s="157" t="s">
        <v>1010</v>
      </c>
      <c r="U114" s="157">
        <v>0</v>
      </c>
      <c r="V114" s="157">
        <f>ROUND(E114*U114,2)</f>
        <v>0</v>
      </c>
      <c r="W114" s="157"/>
      <c r="X114" s="157" t="s">
        <v>201</v>
      </c>
      <c r="Y114" s="157" t="s">
        <v>171</v>
      </c>
      <c r="Z114" s="147"/>
      <c r="AA114" s="147"/>
      <c r="AB114" s="147"/>
      <c r="AC114" s="147"/>
      <c r="AD114" s="147"/>
      <c r="AE114" s="147"/>
      <c r="AF114" s="147"/>
      <c r="AG114" s="147" t="s">
        <v>202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2" x14ac:dyDescent="0.2">
      <c r="A115" s="154"/>
      <c r="B115" s="155"/>
      <c r="C115" s="253" t="s">
        <v>1011</v>
      </c>
      <c r="D115" s="254"/>
      <c r="E115" s="254"/>
      <c r="F115" s="254"/>
      <c r="G115" s="254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174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3" x14ac:dyDescent="0.2">
      <c r="A116" s="154"/>
      <c r="B116" s="155"/>
      <c r="C116" s="251" t="s">
        <v>1012</v>
      </c>
      <c r="D116" s="252"/>
      <c r="E116" s="252"/>
      <c r="F116" s="252"/>
      <c r="G116" s="252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174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ht="22.5" outlineLevel="3" x14ac:dyDescent="0.2">
      <c r="A117" s="154"/>
      <c r="B117" s="155"/>
      <c r="C117" s="251" t="s">
        <v>1013</v>
      </c>
      <c r="D117" s="252"/>
      <c r="E117" s="252"/>
      <c r="F117" s="252"/>
      <c r="G117" s="252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174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77" t="str">
        <f>C117</f>
        <v>- do římsy je zábradlí kotveno přes patní plechy chemickými kotvami (4ks/slopek), stejně je kotveno do krajních patek</v>
      </c>
      <c r="BB117" s="147"/>
      <c r="BC117" s="147"/>
      <c r="BD117" s="147"/>
      <c r="BE117" s="147"/>
      <c r="BF117" s="147"/>
      <c r="BG117" s="147"/>
      <c r="BH117" s="147"/>
    </row>
    <row r="118" spans="1:60" outlineLevel="2" x14ac:dyDescent="0.2">
      <c r="A118" s="154"/>
      <c r="B118" s="155"/>
      <c r="C118" s="185" t="s">
        <v>1014</v>
      </c>
      <c r="D118" s="183"/>
      <c r="E118" s="184">
        <v>12</v>
      </c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239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x14ac:dyDescent="0.2">
      <c r="A119" s="164" t="s">
        <v>163</v>
      </c>
      <c r="B119" s="165" t="s">
        <v>120</v>
      </c>
      <c r="C119" s="178" t="s">
        <v>121</v>
      </c>
      <c r="D119" s="166"/>
      <c r="E119" s="167"/>
      <c r="F119" s="168"/>
      <c r="G119" s="169">
        <f>SUMIF(AG120:AG125,"&lt;&gt;NOR",G120:G125)</f>
        <v>0</v>
      </c>
      <c r="H119" s="163"/>
      <c r="I119" s="163">
        <f>SUM(I120:I125)</f>
        <v>0</v>
      </c>
      <c r="J119" s="163"/>
      <c r="K119" s="163">
        <f>SUM(K120:K125)</f>
        <v>0</v>
      </c>
      <c r="L119" s="163"/>
      <c r="M119" s="163">
        <f>SUM(M120:M125)</f>
        <v>0</v>
      </c>
      <c r="N119" s="162"/>
      <c r="O119" s="162">
        <f>SUM(O120:O125)</f>
        <v>0</v>
      </c>
      <c r="P119" s="162"/>
      <c r="Q119" s="162">
        <f>SUM(Q120:Q125)</f>
        <v>17.670000000000002</v>
      </c>
      <c r="R119" s="163"/>
      <c r="S119" s="163"/>
      <c r="T119" s="163"/>
      <c r="U119" s="163"/>
      <c r="V119" s="163">
        <f>SUM(V120:V125)</f>
        <v>99.09</v>
      </c>
      <c r="W119" s="163"/>
      <c r="X119" s="163"/>
      <c r="Y119" s="163"/>
      <c r="AG119" t="s">
        <v>164</v>
      </c>
    </row>
    <row r="120" spans="1:60" outlineLevel="1" x14ac:dyDescent="0.2">
      <c r="A120" s="171">
        <v>31</v>
      </c>
      <c r="B120" s="172" t="s">
        <v>1015</v>
      </c>
      <c r="C120" s="179" t="s">
        <v>1016</v>
      </c>
      <c r="D120" s="173" t="s">
        <v>326</v>
      </c>
      <c r="E120" s="174">
        <v>8.6</v>
      </c>
      <c r="F120" s="175"/>
      <c r="G120" s="176">
        <f>ROUND(E120*F120,2)</f>
        <v>0</v>
      </c>
      <c r="H120" s="158"/>
      <c r="I120" s="157">
        <f>ROUND(E120*H120,2)</f>
        <v>0</v>
      </c>
      <c r="J120" s="158"/>
      <c r="K120" s="157">
        <f>ROUND(E120*J120,2)</f>
        <v>0</v>
      </c>
      <c r="L120" s="157">
        <v>21</v>
      </c>
      <c r="M120" s="157">
        <f>G120*(1+L120/100)</f>
        <v>0</v>
      </c>
      <c r="N120" s="156">
        <v>0</v>
      </c>
      <c r="O120" s="156">
        <f>ROUND(E120*N120,2)</f>
        <v>0</v>
      </c>
      <c r="P120" s="156">
        <v>2.0550000000000002</v>
      </c>
      <c r="Q120" s="156">
        <f>ROUND(E120*P120,2)</f>
        <v>17.670000000000002</v>
      </c>
      <c r="R120" s="157"/>
      <c r="S120" s="157" t="s">
        <v>183</v>
      </c>
      <c r="T120" s="157" t="s">
        <v>933</v>
      </c>
      <c r="U120" s="157">
        <v>0</v>
      </c>
      <c r="V120" s="157">
        <f>ROUND(E120*U120,2)</f>
        <v>0</v>
      </c>
      <c r="W120" s="157"/>
      <c r="X120" s="157" t="s">
        <v>201</v>
      </c>
      <c r="Y120" s="157" t="s">
        <v>171</v>
      </c>
      <c r="Z120" s="147"/>
      <c r="AA120" s="147"/>
      <c r="AB120" s="147"/>
      <c r="AC120" s="147"/>
      <c r="AD120" s="147"/>
      <c r="AE120" s="147"/>
      <c r="AF120" s="147"/>
      <c r="AG120" s="147" t="s">
        <v>202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2" x14ac:dyDescent="0.2">
      <c r="A121" s="154"/>
      <c r="B121" s="155"/>
      <c r="C121" s="253" t="s">
        <v>1017</v>
      </c>
      <c r="D121" s="254"/>
      <c r="E121" s="254"/>
      <c r="F121" s="254"/>
      <c r="G121" s="254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174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71">
        <v>32</v>
      </c>
      <c r="B122" s="172" t="s">
        <v>1018</v>
      </c>
      <c r="C122" s="179" t="s">
        <v>1019</v>
      </c>
      <c r="D122" s="173" t="s">
        <v>370</v>
      </c>
      <c r="E122" s="174">
        <v>3.28</v>
      </c>
      <c r="F122" s="175"/>
      <c r="G122" s="176">
        <f>ROUND(E122*F122,2)</f>
        <v>0</v>
      </c>
      <c r="H122" s="158"/>
      <c r="I122" s="157">
        <f>ROUND(E122*H122,2)</f>
        <v>0</v>
      </c>
      <c r="J122" s="158"/>
      <c r="K122" s="157">
        <f>ROUND(E122*J122,2)</f>
        <v>0</v>
      </c>
      <c r="L122" s="157">
        <v>21</v>
      </c>
      <c r="M122" s="157">
        <f>G122*(1+L122/100)</f>
        <v>0</v>
      </c>
      <c r="N122" s="156">
        <v>0</v>
      </c>
      <c r="O122" s="156">
        <f>ROUND(E122*N122,2)</f>
        <v>0</v>
      </c>
      <c r="P122" s="156">
        <v>0</v>
      </c>
      <c r="Q122" s="156">
        <f>ROUND(E122*P122,2)</f>
        <v>0</v>
      </c>
      <c r="R122" s="157"/>
      <c r="S122" s="157" t="s">
        <v>183</v>
      </c>
      <c r="T122" s="157" t="s">
        <v>595</v>
      </c>
      <c r="U122" s="157">
        <v>30.21</v>
      </c>
      <c r="V122" s="157">
        <f>ROUND(E122*U122,2)</f>
        <v>99.09</v>
      </c>
      <c r="W122" s="157"/>
      <c r="X122" s="157" t="s">
        <v>234</v>
      </c>
      <c r="Y122" s="157" t="s">
        <v>171</v>
      </c>
      <c r="Z122" s="147"/>
      <c r="AA122" s="147"/>
      <c r="AB122" s="147"/>
      <c r="AC122" s="147"/>
      <c r="AD122" s="147"/>
      <c r="AE122" s="147"/>
      <c r="AF122" s="147"/>
      <c r="AG122" s="147" t="s">
        <v>235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2" x14ac:dyDescent="0.2">
      <c r="A123" s="154"/>
      <c r="B123" s="155"/>
      <c r="C123" s="253" t="s">
        <v>1020</v>
      </c>
      <c r="D123" s="254"/>
      <c r="E123" s="254"/>
      <c r="F123" s="254"/>
      <c r="G123" s="254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174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3" x14ac:dyDescent="0.2">
      <c r="A124" s="154"/>
      <c r="B124" s="155"/>
      <c r="C124" s="251" t="s">
        <v>1021</v>
      </c>
      <c r="D124" s="252"/>
      <c r="E124" s="252"/>
      <c r="F124" s="252"/>
      <c r="G124" s="252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174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2" x14ac:dyDescent="0.2">
      <c r="A125" s="154"/>
      <c r="B125" s="155"/>
      <c r="C125" s="185" t="s">
        <v>1022</v>
      </c>
      <c r="D125" s="183"/>
      <c r="E125" s="184">
        <v>3.28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239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x14ac:dyDescent="0.2">
      <c r="A126" s="164" t="s">
        <v>163</v>
      </c>
      <c r="B126" s="165" t="s">
        <v>124</v>
      </c>
      <c r="C126" s="178" t="s">
        <v>125</v>
      </c>
      <c r="D126" s="166"/>
      <c r="E126" s="167"/>
      <c r="F126" s="168"/>
      <c r="G126" s="169">
        <f>SUMIF(AG127:AG131,"&lt;&gt;NOR",G127:G131)</f>
        <v>0</v>
      </c>
      <c r="H126" s="163"/>
      <c r="I126" s="163">
        <f>SUM(I127:I131)</f>
        <v>0</v>
      </c>
      <c r="J126" s="163"/>
      <c r="K126" s="163">
        <f>SUM(K127:K131)</f>
        <v>0</v>
      </c>
      <c r="L126" s="163"/>
      <c r="M126" s="163">
        <f>SUM(M127:M131)</f>
        <v>0</v>
      </c>
      <c r="N126" s="162"/>
      <c r="O126" s="162">
        <f>SUM(O127:O131)</f>
        <v>0.09</v>
      </c>
      <c r="P126" s="162"/>
      <c r="Q126" s="162">
        <f>SUM(Q127:Q131)</f>
        <v>0</v>
      </c>
      <c r="R126" s="163"/>
      <c r="S126" s="163"/>
      <c r="T126" s="163"/>
      <c r="U126" s="163"/>
      <c r="V126" s="163">
        <f>SUM(V127:V131)</f>
        <v>9.17</v>
      </c>
      <c r="W126" s="163"/>
      <c r="X126" s="163"/>
      <c r="Y126" s="163"/>
      <c r="AG126" t="s">
        <v>164</v>
      </c>
    </row>
    <row r="127" spans="1:60" outlineLevel="1" x14ac:dyDescent="0.2">
      <c r="A127" s="171">
        <v>33</v>
      </c>
      <c r="B127" s="172" t="s">
        <v>1023</v>
      </c>
      <c r="C127" s="179" t="s">
        <v>1024</v>
      </c>
      <c r="D127" s="173" t="s">
        <v>250</v>
      </c>
      <c r="E127" s="174">
        <v>23.5</v>
      </c>
      <c r="F127" s="175"/>
      <c r="G127" s="176">
        <f>ROUND(E127*F127,2)</f>
        <v>0</v>
      </c>
      <c r="H127" s="158"/>
      <c r="I127" s="157">
        <f>ROUND(E127*H127,2)</f>
        <v>0</v>
      </c>
      <c r="J127" s="158"/>
      <c r="K127" s="157">
        <f>ROUND(E127*J127,2)</f>
        <v>0</v>
      </c>
      <c r="L127" s="157">
        <v>21</v>
      </c>
      <c r="M127" s="157">
        <f>G127*(1+L127/100)</f>
        <v>0</v>
      </c>
      <c r="N127" s="156">
        <v>3.6800000000000001E-3</v>
      </c>
      <c r="O127" s="156">
        <f>ROUND(E127*N127,2)</f>
        <v>0.09</v>
      </c>
      <c r="P127" s="156">
        <v>0</v>
      </c>
      <c r="Q127" s="156">
        <f>ROUND(E127*P127,2)</f>
        <v>0</v>
      </c>
      <c r="R127" s="157"/>
      <c r="S127" s="157" t="s">
        <v>183</v>
      </c>
      <c r="T127" s="157" t="s">
        <v>595</v>
      </c>
      <c r="U127" s="157">
        <v>0.39</v>
      </c>
      <c r="V127" s="157">
        <f>ROUND(E127*U127,2)</f>
        <v>9.17</v>
      </c>
      <c r="W127" s="157"/>
      <c r="X127" s="157" t="s">
        <v>234</v>
      </c>
      <c r="Y127" s="157" t="s">
        <v>171</v>
      </c>
      <c r="Z127" s="147"/>
      <c r="AA127" s="147"/>
      <c r="AB127" s="147"/>
      <c r="AC127" s="147"/>
      <c r="AD127" s="147"/>
      <c r="AE127" s="147"/>
      <c r="AF127" s="147"/>
      <c r="AG127" s="147" t="s">
        <v>235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2" x14ac:dyDescent="0.2">
      <c r="A128" s="154"/>
      <c r="B128" s="155"/>
      <c r="C128" s="253" t="s">
        <v>1025</v>
      </c>
      <c r="D128" s="254"/>
      <c r="E128" s="254"/>
      <c r="F128" s="254"/>
      <c r="G128" s="254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174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3" x14ac:dyDescent="0.2">
      <c r="A129" s="154"/>
      <c r="B129" s="155"/>
      <c r="C129" s="251" t="s">
        <v>1026</v>
      </c>
      <c r="D129" s="252"/>
      <c r="E129" s="252"/>
      <c r="F129" s="252"/>
      <c r="G129" s="252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174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2" x14ac:dyDescent="0.2">
      <c r="A130" s="154"/>
      <c r="B130" s="155"/>
      <c r="C130" s="185" t="s">
        <v>1027</v>
      </c>
      <c r="D130" s="183"/>
      <c r="E130" s="184">
        <v>15.4</v>
      </c>
      <c r="F130" s="157"/>
      <c r="G130" s="157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7"/>
      <c r="AA130" s="147"/>
      <c r="AB130" s="147"/>
      <c r="AC130" s="147"/>
      <c r="AD130" s="147"/>
      <c r="AE130" s="147"/>
      <c r="AF130" s="147"/>
      <c r="AG130" s="147" t="s">
        <v>239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3" x14ac:dyDescent="0.2">
      <c r="A131" s="154"/>
      <c r="B131" s="155"/>
      <c r="C131" s="185" t="s">
        <v>1028</v>
      </c>
      <c r="D131" s="183"/>
      <c r="E131" s="184">
        <v>8.1</v>
      </c>
      <c r="F131" s="157"/>
      <c r="G131" s="15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239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x14ac:dyDescent="0.2">
      <c r="A132" s="164" t="s">
        <v>163</v>
      </c>
      <c r="B132" s="165" t="s">
        <v>122</v>
      </c>
      <c r="C132" s="178" t="s">
        <v>123</v>
      </c>
      <c r="D132" s="166"/>
      <c r="E132" s="167"/>
      <c r="F132" s="168"/>
      <c r="G132" s="169">
        <f>SUMIF(AG133:AG134,"&lt;&gt;NOR",G133:G134)</f>
        <v>0</v>
      </c>
      <c r="H132" s="163"/>
      <c r="I132" s="163">
        <f>SUM(I133:I134)</f>
        <v>0</v>
      </c>
      <c r="J132" s="163"/>
      <c r="K132" s="163">
        <f>SUM(K133:K134)</f>
        <v>0</v>
      </c>
      <c r="L132" s="163"/>
      <c r="M132" s="163">
        <f>SUM(M133:M134)</f>
        <v>0</v>
      </c>
      <c r="N132" s="162"/>
      <c r="O132" s="162">
        <f>SUM(O133:O134)</f>
        <v>0</v>
      </c>
      <c r="P132" s="162"/>
      <c r="Q132" s="162">
        <f>SUM(Q133:Q134)</f>
        <v>0</v>
      </c>
      <c r="R132" s="163"/>
      <c r="S132" s="163"/>
      <c r="T132" s="163"/>
      <c r="U132" s="163"/>
      <c r="V132" s="163">
        <f>SUM(V133:V134)</f>
        <v>18.399999999999999</v>
      </c>
      <c r="W132" s="163"/>
      <c r="X132" s="163"/>
      <c r="Y132" s="163"/>
      <c r="AG132" t="s">
        <v>164</v>
      </c>
    </row>
    <row r="133" spans="1:60" outlineLevel="1" x14ac:dyDescent="0.2">
      <c r="A133" s="171">
        <v>34</v>
      </c>
      <c r="B133" s="172" t="s">
        <v>1029</v>
      </c>
      <c r="C133" s="179" t="s">
        <v>1030</v>
      </c>
      <c r="D133" s="173" t="s">
        <v>401</v>
      </c>
      <c r="E133" s="174">
        <v>86.991820000000004</v>
      </c>
      <c r="F133" s="175"/>
      <c r="G133" s="176">
        <f>ROUND(E133*F133,2)</f>
        <v>0</v>
      </c>
      <c r="H133" s="158"/>
      <c r="I133" s="157">
        <f>ROUND(E133*H133,2)</f>
        <v>0</v>
      </c>
      <c r="J133" s="158"/>
      <c r="K133" s="157">
        <f>ROUND(E133*J133,2)</f>
        <v>0</v>
      </c>
      <c r="L133" s="157">
        <v>21</v>
      </c>
      <c r="M133" s="157">
        <f>G133*(1+L133/100)</f>
        <v>0</v>
      </c>
      <c r="N133" s="156">
        <v>0</v>
      </c>
      <c r="O133" s="156">
        <f>ROUND(E133*N133,2)</f>
        <v>0</v>
      </c>
      <c r="P133" s="156">
        <v>0</v>
      </c>
      <c r="Q133" s="156">
        <f>ROUND(E133*P133,2)</f>
        <v>0</v>
      </c>
      <c r="R133" s="157"/>
      <c r="S133" s="157" t="s">
        <v>183</v>
      </c>
      <c r="T133" s="157" t="s">
        <v>595</v>
      </c>
      <c r="U133" s="157">
        <v>0.21149999999999999</v>
      </c>
      <c r="V133" s="157">
        <f>ROUND(E133*U133,2)</f>
        <v>18.399999999999999</v>
      </c>
      <c r="W133" s="157"/>
      <c r="X133" s="157" t="s">
        <v>593</v>
      </c>
      <c r="Y133" s="157" t="s">
        <v>171</v>
      </c>
      <c r="Z133" s="147"/>
      <c r="AA133" s="147"/>
      <c r="AB133" s="147"/>
      <c r="AC133" s="147"/>
      <c r="AD133" s="147"/>
      <c r="AE133" s="147"/>
      <c r="AF133" s="147"/>
      <c r="AG133" s="147" t="s">
        <v>594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2" x14ac:dyDescent="0.2">
      <c r="A134" s="154"/>
      <c r="B134" s="155"/>
      <c r="C134" s="253" t="s">
        <v>1031</v>
      </c>
      <c r="D134" s="254"/>
      <c r="E134" s="254"/>
      <c r="F134" s="254"/>
      <c r="G134" s="254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7"/>
      <c r="AA134" s="147"/>
      <c r="AB134" s="147"/>
      <c r="AC134" s="147"/>
      <c r="AD134" s="147"/>
      <c r="AE134" s="147"/>
      <c r="AF134" s="147"/>
      <c r="AG134" s="147" t="s">
        <v>174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x14ac:dyDescent="0.2">
      <c r="A135" s="164" t="s">
        <v>163</v>
      </c>
      <c r="B135" s="165" t="s">
        <v>132</v>
      </c>
      <c r="C135" s="178" t="s">
        <v>133</v>
      </c>
      <c r="D135" s="166"/>
      <c r="E135" s="167"/>
      <c r="F135" s="168"/>
      <c r="G135" s="169">
        <f>SUMIF(AG136:AG147,"&lt;&gt;NOR",G136:G147)</f>
        <v>0</v>
      </c>
      <c r="H135" s="163"/>
      <c r="I135" s="163">
        <f>SUM(I136:I147)</f>
        <v>0</v>
      </c>
      <c r="J135" s="163"/>
      <c r="K135" s="163">
        <f>SUM(K136:K147)</f>
        <v>0</v>
      </c>
      <c r="L135" s="163"/>
      <c r="M135" s="163">
        <f>SUM(M136:M147)</f>
        <v>0</v>
      </c>
      <c r="N135" s="162"/>
      <c r="O135" s="162">
        <f>SUM(O136:O147)</f>
        <v>0</v>
      </c>
      <c r="P135" s="162"/>
      <c r="Q135" s="162">
        <f>SUM(Q136:Q147)</f>
        <v>0</v>
      </c>
      <c r="R135" s="163"/>
      <c r="S135" s="163"/>
      <c r="T135" s="163"/>
      <c r="U135" s="163"/>
      <c r="V135" s="163">
        <f>SUM(V136:V147)</f>
        <v>2.63</v>
      </c>
      <c r="W135" s="163"/>
      <c r="X135" s="163"/>
      <c r="Y135" s="163"/>
      <c r="AG135" t="s">
        <v>164</v>
      </c>
    </row>
    <row r="136" spans="1:60" outlineLevel="1" x14ac:dyDescent="0.2">
      <c r="A136" s="171">
        <v>35</v>
      </c>
      <c r="B136" s="172" t="s">
        <v>1032</v>
      </c>
      <c r="C136" s="179" t="s">
        <v>1033</v>
      </c>
      <c r="D136" s="173" t="s">
        <v>370</v>
      </c>
      <c r="E136" s="174">
        <v>63.125900000000001</v>
      </c>
      <c r="F136" s="175"/>
      <c r="G136" s="176">
        <f>ROUND(E136*F136,2)</f>
        <v>0</v>
      </c>
      <c r="H136" s="158"/>
      <c r="I136" s="157">
        <f>ROUND(E136*H136,2)</f>
        <v>0</v>
      </c>
      <c r="J136" s="158"/>
      <c r="K136" s="157">
        <f>ROUND(E136*J136,2)</f>
        <v>0</v>
      </c>
      <c r="L136" s="157">
        <v>21</v>
      </c>
      <c r="M136" s="157">
        <f>G136*(1+L136/100)</f>
        <v>0</v>
      </c>
      <c r="N136" s="156">
        <v>0</v>
      </c>
      <c r="O136" s="156">
        <f>ROUND(E136*N136,2)</f>
        <v>0</v>
      </c>
      <c r="P136" s="156">
        <v>0</v>
      </c>
      <c r="Q136" s="156">
        <f>ROUND(E136*P136,2)</f>
        <v>0</v>
      </c>
      <c r="R136" s="157"/>
      <c r="S136" s="157" t="s">
        <v>183</v>
      </c>
      <c r="T136" s="157" t="s">
        <v>595</v>
      </c>
      <c r="U136" s="157">
        <v>1.0999999999999999E-2</v>
      </c>
      <c r="V136" s="157">
        <f>ROUND(E136*U136,2)</f>
        <v>0.69</v>
      </c>
      <c r="W136" s="157"/>
      <c r="X136" s="157" t="s">
        <v>234</v>
      </c>
      <c r="Y136" s="157" t="s">
        <v>171</v>
      </c>
      <c r="Z136" s="147"/>
      <c r="AA136" s="147"/>
      <c r="AB136" s="147"/>
      <c r="AC136" s="147"/>
      <c r="AD136" s="147"/>
      <c r="AE136" s="147"/>
      <c r="AF136" s="147"/>
      <c r="AG136" s="147" t="s">
        <v>235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ht="22.5" outlineLevel="2" x14ac:dyDescent="0.2">
      <c r="A137" s="154"/>
      <c r="B137" s="155"/>
      <c r="C137" s="253" t="s">
        <v>925</v>
      </c>
      <c r="D137" s="254"/>
      <c r="E137" s="254"/>
      <c r="F137" s="254"/>
      <c r="G137" s="254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174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77" t="str">
        <f>C137</f>
        <v>- odkop ostatního obsypu stávající konstrukce propustku, zemina, odkop pro základy, odláždění, úprava terénu</v>
      </c>
      <c r="BB137" s="147"/>
      <c r="BC137" s="147"/>
      <c r="BD137" s="147"/>
      <c r="BE137" s="147"/>
      <c r="BF137" s="147"/>
      <c r="BG137" s="147"/>
      <c r="BH137" s="147"/>
    </row>
    <row r="138" spans="1:60" ht="22.5" outlineLevel="2" x14ac:dyDescent="0.2">
      <c r="A138" s="154"/>
      <c r="B138" s="155"/>
      <c r="C138" s="185" t="s">
        <v>1034</v>
      </c>
      <c r="D138" s="183"/>
      <c r="E138" s="184">
        <v>55.625900000000001</v>
      </c>
      <c r="F138" s="157"/>
      <c r="G138" s="157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7"/>
      <c r="AA138" s="147"/>
      <c r="AB138" s="147"/>
      <c r="AC138" s="147"/>
      <c r="AD138" s="147"/>
      <c r="AE138" s="147"/>
      <c r="AF138" s="147"/>
      <c r="AG138" s="147" t="s">
        <v>239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3" x14ac:dyDescent="0.2">
      <c r="A139" s="154"/>
      <c r="B139" s="155"/>
      <c r="C139" s="185" t="s">
        <v>1035</v>
      </c>
      <c r="D139" s="183"/>
      <c r="E139" s="184">
        <v>7.5</v>
      </c>
      <c r="F139" s="157"/>
      <c r="G139" s="15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7"/>
      <c r="AA139" s="147"/>
      <c r="AB139" s="147"/>
      <c r="AC139" s="147"/>
      <c r="AD139" s="147"/>
      <c r="AE139" s="147"/>
      <c r="AF139" s="147"/>
      <c r="AG139" s="147" t="s">
        <v>239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71">
        <v>36</v>
      </c>
      <c r="B140" s="172" t="s">
        <v>568</v>
      </c>
      <c r="C140" s="179" t="s">
        <v>569</v>
      </c>
      <c r="D140" s="173" t="s">
        <v>401</v>
      </c>
      <c r="E140" s="174">
        <v>13.188000000000001</v>
      </c>
      <c r="F140" s="175"/>
      <c r="G140" s="176">
        <f>ROUND(E140*F140,2)</f>
        <v>0</v>
      </c>
      <c r="H140" s="158"/>
      <c r="I140" s="157">
        <f>ROUND(E140*H140,2)</f>
        <v>0</v>
      </c>
      <c r="J140" s="158"/>
      <c r="K140" s="157">
        <f>ROUND(E140*J140,2)</f>
        <v>0</v>
      </c>
      <c r="L140" s="157">
        <v>21</v>
      </c>
      <c r="M140" s="157">
        <f>G140*(1+L140/100)</f>
        <v>0</v>
      </c>
      <c r="N140" s="156">
        <v>0</v>
      </c>
      <c r="O140" s="156">
        <f>ROUND(E140*N140,2)</f>
        <v>0</v>
      </c>
      <c r="P140" s="156">
        <v>0</v>
      </c>
      <c r="Q140" s="156">
        <f>ROUND(E140*P140,2)</f>
        <v>0</v>
      </c>
      <c r="R140" s="157"/>
      <c r="S140" s="157" t="s">
        <v>183</v>
      </c>
      <c r="T140" s="157" t="s">
        <v>595</v>
      </c>
      <c r="U140" s="157">
        <v>4.2000000000000003E-2</v>
      </c>
      <c r="V140" s="157">
        <f>ROUND(E140*U140,2)</f>
        <v>0.55000000000000004</v>
      </c>
      <c r="W140" s="157"/>
      <c r="X140" s="157" t="s">
        <v>234</v>
      </c>
      <c r="Y140" s="157" t="s">
        <v>171</v>
      </c>
      <c r="Z140" s="147"/>
      <c r="AA140" s="147"/>
      <c r="AB140" s="147"/>
      <c r="AC140" s="147"/>
      <c r="AD140" s="147"/>
      <c r="AE140" s="147"/>
      <c r="AF140" s="147"/>
      <c r="AG140" s="147" t="s">
        <v>235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2" x14ac:dyDescent="0.2">
      <c r="A141" s="154"/>
      <c r="B141" s="155"/>
      <c r="C141" s="253" t="s">
        <v>1036</v>
      </c>
      <c r="D141" s="254"/>
      <c r="E141" s="254"/>
      <c r="F141" s="254"/>
      <c r="G141" s="254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57"/>
      <c r="Z141" s="147"/>
      <c r="AA141" s="147"/>
      <c r="AB141" s="147"/>
      <c r="AC141" s="147"/>
      <c r="AD141" s="147"/>
      <c r="AE141" s="147"/>
      <c r="AF141" s="147"/>
      <c r="AG141" s="147" t="s">
        <v>174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ht="22.5" outlineLevel="2" x14ac:dyDescent="0.2">
      <c r="A142" s="154"/>
      <c r="B142" s="155"/>
      <c r="C142" s="185" t="s">
        <v>1037</v>
      </c>
      <c r="D142" s="183"/>
      <c r="E142" s="184">
        <v>4.9880000000000004</v>
      </c>
      <c r="F142" s="157"/>
      <c r="G142" s="157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7"/>
      <c r="AA142" s="147"/>
      <c r="AB142" s="147"/>
      <c r="AC142" s="147"/>
      <c r="AD142" s="147"/>
      <c r="AE142" s="147"/>
      <c r="AF142" s="147"/>
      <c r="AG142" s="147" t="s">
        <v>239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ht="22.5" outlineLevel="3" x14ac:dyDescent="0.2">
      <c r="A143" s="154"/>
      <c r="B143" s="155"/>
      <c r="C143" s="185" t="s">
        <v>1038</v>
      </c>
      <c r="D143" s="183"/>
      <c r="E143" s="184">
        <v>8.1999999999999993</v>
      </c>
      <c r="F143" s="157"/>
      <c r="G143" s="1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7"/>
      <c r="AA143" s="147"/>
      <c r="AB143" s="147"/>
      <c r="AC143" s="147"/>
      <c r="AD143" s="147"/>
      <c r="AE143" s="147"/>
      <c r="AF143" s="147"/>
      <c r="AG143" s="147" t="s">
        <v>239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71">
        <v>37</v>
      </c>
      <c r="B144" s="172" t="s">
        <v>588</v>
      </c>
      <c r="C144" s="179" t="s">
        <v>589</v>
      </c>
      <c r="D144" s="173" t="s">
        <v>401</v>
      </c>
      <c r="E144" s="174">
        <v>139.43979999999999</v>
      </c>
      <c r="F144" s="175"/>
      <c r="G144" s="176">
        <f>ROUND(E144*F144,2)</f>
        <v>0</v>
      </c>
      <c r="H144" s="158"/>
      <c r="I144" s="157">
        <f>ROUND(E144*H144,2)</f>
        <v>0</v>
      </c>
      <c r="J144" s="158"/>
      <c r="K144" s="157">
        <f>ROUND(E144*J144,2)</f>
        <v>0</v>
      </c>
      <c r="L144" s="157">
        <v>21</v>
      </c>
      <c r="M144" s="157">
        <f>G144*(1+L144/100)</f>
        <v>0</v>
      </c>
      <c r="N144" s="156">
        <v>0</v>
      </c>
      <c r="O144" s="156">
        <f>ROUND(E144*N144,2)</f>
        <v>0</v>
      </c>
      <c r="P144" s="156">
        <v>0</v>
      </c>
      <c r="Q144" s="156">
        <f>ROUND(E144*P144,2)</f>
        <v>0</v>
      </c>
      <c r="R144" s="157"/>
      <c r="S144" s="157" t="s">
        <v>183</v>
      </c>
      <c r="T144" s="157" t="s">
        <v>595</v>
      </c>
      <c r="U144" s="157">
        <v>0.01</v>
      </c>
      <c r="V144" s="157">
        <f>ROUND(E144*U144,2)</f>
        <v>1.39</v>
      </c>
      <c r="W144" s="157"/>
      <c r="X144" s="157" t="s">
        <v>234</v>
      </c>
      <c r="Y144" s="157" t="s">
        <v>171</v>
      </c>
      <c r="Z144" s="147"/>
      <c r="AA144" s="147"/>
      <c r="AB144" s="147"/>
      <c r="AC144" s="147"/>
      <c r="AD144" s="147"/>
      <c r="AE144" s="147"/>
      <c r="AF144" s="147"/>
      <c r="AG144" s="147" t="s">
        <v>235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2" x14ac:dyDescent="0.2">
      <c r="A145" s="154"/>
      <c r="B145" s="155"/>
      <c r="C145" s="253" t="s">
        <v>1039</v>
      </c>
      <c r="D145" s="254"/>
      <c r="E145" s="254"/>
      <c r="F145" s="254"/>
      <c r="G145" s="254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7"/>
      <c r="AA145" s="147"/>
      <c r="AB145" s="147"/>
      <c r="AC145" s="147"/>
      <c r="AD145" s="147"/>
      <c r="AE145" s="147"/>
      <c r="AF145" s="147"/>
      <c r="AG145" s="147" t="s">
        <v>174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2" x14ac:dyDescent="0.2">
      <c r="A146" s="154"/>
      <c r="B146" s="155"/>
      <c r="C146" s="185" t="s">
        <v>1040</v>
      </c>
      <c r="D146" s="183"/>
      <c r="E146" s="184">
        <v>126.2518</v>
      </c>
      <c r="F146" s="157"/>
      <c r="G146" s="157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7"/>
      <c r="AA146" s="147"/>
      <c r="AB146" s="147"/>
      <c r="AC146" s="147"/>
      <c r="AD146" s="147"/>
      <c r="AE146" s="147"/>
      <c r="AF146" s="147"/>
      <c r="AG146" s="147" t="s">
        <v>239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3" x14ac:dyDescent="0.2">
      <c r="A147" s="154"/>
      <c r="B147" s="155"/>
      <c r="C147" s="185" t="s">
        <v>1041</v>
      </c>
      <c r="D147" s="183"/>
      <c r="E147" s="184">
        <v>13.188000000000001</v>
      </c>
      <c r="F147" s="157"/>
      <c r="G147" s="157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7"/>
      <c r="AA147" s="147"/>
      <c r="AB147" s="147"/>
      <c r="AC147" s="147"/>
      <c r="AD147" s="147"/>
      <c r="AE147" s="147"/>
      <c r="AF147" s="147"/>
      <c r="AG147" s="147" t="s">
        <v>239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x14ac:dyDescent="0.2">
      <c r="A148" s="3"/>
      <c r="B148" s="4"/>
      <c r="C148" s="180"/>
      <c r="D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AE148">
        <v>15</v>
      </c>
      <c r="AF148">
        <v>21</v>
      </c>
      <c r="AG148" t="s">
        <v>149</v>
      </c>
    </row>
    <row r="149" spans="1:60" x14ac:dyDescent="0.2">
      <c r="A149" s="150"/>
      <c r="B149" s="151" t="s">
        <v>31</v>
      </c>
      <c r="C149" s="181"/>
      <c r="D149" s="152"/>
      <c r="E149" s="153"/>
      <c r="F149" s="153"/>
      <c r="G149" s="170">
        <f>G8+G66+G94+G102+G109+G119+G126+G132+G135</f>
        <v>0</v>
      </c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AE149">
        <f>SUMIF(L7:L147,AE148,G7:G147)</f>
        <v>0</v>
      </c>
      <c r="AF149">
        <f>SUMIF(L7:L147,AF148,G7:G147)</f>
        <v>0</v>
      </c>
      <c r="AG149" t="s">
        <v>185</v>
      </c>
    </row>
    <row r="150" spans="1:60" x14ac:dyDescent="0.2">
      <c r="A150" s="3"/>
      <c r="B150" s="4"/>
      <c r="C150" s="180"/>
      <c r="D150" s="6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60" x14ac:dyDescent="0.2">
      <c r="A151" s="3"/>
      <c r="B151" s="4"/>
      <c r="C151" s="180"/>
      <c r="D151" s="6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60" x14ac:dyDescent="0.2">
      <c r="A152" s="262" t="s">
        <v>186</v>
      </c>
      <c r="B152" s="262"/>
      <c r="C152" s="263"/>
      <c r="D152" s="6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60" x14ac:dyDescent="0.2">
      <c r="A153" s="264"/>
      <c r="B153" s="265"/>
      <c r="C153" s="266"/>
      <c r="D153" s="265"/>
      <c r="E153" s="265"/>
      <c r="F153" s="265"/>
      <c r="G153" s="267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AG153" t="s">
        <v>187</v>
      </c>
    </row>
    <row r="154" spans="1:60" x14ac:dyDescent="0.2">
      <c r="A154" s="268"/>
      <c r="B154" s="269"/>
      <c r="C154" s="270"/>
      <c r="D154" s="269"/>
      <c r="E154" s="269"/>
      <c r="F154" s="269"/>
      <c r="G154" s="271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60" x14ac:dyDescent="0.2">
      <c r="A155" s="268"/>
      <c r="B155" s="269"/>
      <c r="C155" s="270"/>
      <c r="D155" s="269"/>
      <c r="E155" s="269"/>
      <c r="F155" s="269"/>
      <c r="G155" s="271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60" x14ac:dyDescent="0.2">
      <c r="A156" s="268"/>
      <c r="B156" s="269"/>
      <c r="C156" s="270"/>
      <c r="D156" s="269"/>
      <c r="E156" s="269"/>
      <c r="F156" s="269"/>
      <c r="G156" s="271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60" x14ac:dyDescent="0.2">
      <c r="A157" s="272"/>
      <c r="B157" s="273"/>
      <c r="C157" s="274"/>
      <c r="D157" s="273"/>
      <c r="E157" s="273"/>
      <c r="F157" s="273"/>
      <c r="G157" s="275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60" x14ac:dyDescent="0.2">
      <c r="A158" s="3"/>
      <c r="B158" s="4"/>
      <c r="C158" s="180"/>
      <c r="D158" s="6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60" x14ac:dyDescent="0.2">
      <c r="C159" s="182"/>
      <c r="D159" s="10"/>
      <c r="AG159" t="s">
        <v>189</v>
      </c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0+YRIkV3Ng5Hjnhx8g7bE/j+g/tc8Lwnu25+u8CRoIYPhI+dqrRbav2BSgbJO7k6k+gE52wiW5s6Vr1z5f7NuA==" saltValue="CfYn4hoJeuzAOYXK8A3S6w==" spinCount="100000" sheet="1" formatRows="0"/>
  <mergeCells count="48">
    <mergeCell ref="A152:C152"/>
    <mergeCell ref="A153:G157"/>
    <mergeCell ref="C10:G10"/>
    <mergeCell ref="C15:G15"/>
    <mergeCell ref="C18:G18"/>
    <mergeCell ref="C22:G22"/>
    <mergeCell ref="C46:G46"/>
    <mergeCell ref="A1:G1"/>
    <mergeCell ref="C2:G2"/>
    <mergeCell ref="C3:G3"/>
    <mergeCell ref="C4:G4"/>
    <mergeCell ref="C31:G31"/>
    <mergeCell ref="C34:G34"/>
    <mergeCell ref="C38:G38"/>
    <mergeCell ref="C40:G40"/>
    <mergeCell ref="C43:G43"/>
    <mergeCell ref="C85:G85"/>
    <mergeCell ref="C49:G49"/>
    <mergeCell ref="C52:G52"/>
    <mergeCell ref="C55:G55"/>
    <mergeCell ref="C58:G58"/>
    <mergeCell ref="C61:G61"/>
    <mergeCell ref="C64:G64"/>
    <mergeCell ref="C68:G68"/>
    <mergeCell ref="C72:G72"/>
    <mergeCell ref="C76:G76"/>
    <mergeCell ref="C79:G79"/>
    <mergeCell ref="C80:G80"/>
    <mergeCell ref="C121:G121"/>
    <mergeCell ref="C90:G90"/>
    <mergeCell ref="C92:G92"/>
    <mergeCell ref="C96:G96"/>
    <mergeCell ref="C97:G97"/>
    <mergeCell ref="C104:G104"/>
    <mergeCell ref="C106:G106"/>
    <mergeCell ref="C108:G108"/>
    <mergeCell ref="C111:G111"/>
    <mergeCell ref="C115:G115"/>
    <mergeCell ref="C116:G116"/>
    <mergeCell ref="C117:G117"/>
    <mergeCell ref="C141:G141"/>
    <mergeCell ref="C145:G145"/>
    <mergeCell ref="C123:G123"/>
    <mergeCell ref="C124:G124"/>
    <mergeCell ref="C128:G128"/>
    <mergeCell ref="C129:G129"/>
    <mergeCell ref="C134:G134"/>
    <mergeCell ref="C137:G137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95AAF-92AE-42F7-9D6A-30D7605DD30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5" t="s">
        <v>7</v>
      </c>
      <c r="B1" s="255"/>
      <c r="C1" s="255"/>
      <c r="D1" s="255"/>
      <c r="E1" s="255"/>
      <c r="F1" s="255"/>
      <c r="G1" s="255"/>
      <c r="AG1" t="s">
        <v>137</v>
      </c>
    </row>
    <row r="2" spans="1:60" ht="24.95" customHeight="1" x14ac:dyDescent="0.2">
      <c r="A2" s="50" t="s">
        <v>8</v>
      </c>
      <c r="B2" s="49" t="s">
        <v>43</v>
      </c>
      <c r="C2" s="256" t="s">
        <v>44</v>
      </c>
      <c r="D2" s="257"/>
      <c r="E2" s="257"/>
      <c r="F2" s="257"/>
      <c r="G2" s="258"/>
      <c r="AG2" t="s">
        <v>138</v>
      </c>
    </row>
    <row r="3" spans="1:60" ht="24.95" customHeight="1" x14ac:dyDescent="0.2">
      <c r="A3" s="50" t="s">
        <v>9</v>
      </c>
      <c r="B3" s="49" t="s">
        <v>63</v>
      </c>
      <c r="C3" s="256" t="s">
        <v>64</v>
      </c>
      <c r="D3" s="257"/>
      <c r="E3" s="257"/>
      <c r="F3" s="257"/>
      <c r="G3" s="258"/>
      <c r="AC3" s="121" t="s">
        <v>138</v>
      </c>
      <c r="AG3" t="s">
        <v>139</v>
      </c>
    </row>
    <row r="4" spans="1:60" ht="24.95" customHeight="1" x14ac:dyDescent="0.2">
      <c r="A4" s="140" t="s">
        <v>10</v>
      </c>
      <c r="B4" s="141" t="s">
        <v>48</v>
      </c>
      <c r="C4" s="259" t="s">
        <v>65</v>
      </c>
      <c r="D4" s="260"/>
      <c r="E4" s="260"/>
      <c r="F4" s="260"/>
      <c r="G4" s="261"/>
      <c r="AG4" t="s">
        <v>140</v>
      </c>
    </row>
    <row r="5" spans="1:60" x14ac:dyDescent="0.2">
      <c r="D5" s="10"/>
    </row>
    <row r="6" spans="1:60" ht="38.25" x14ac:dyDescent="0.2">
      <c r="A6" s="143" t="s">
        <v>141</v>
      </c>
      <c r="B6" s="145" t="s">
        <v>142</v>
      </c>
      <c r="C6" s="145" t="s">
        <v>143</v>
      </c>
      <c r="D6" s="144" t="s">
        <v>144</v>
      </c>
      <c r="E6" s="143" t="s">
        <v>145</v>
      </c>
      <c r="F6" s="142" t="s">
        <v>146</v>
      </c>
      <c r="G6" s="143" t="s">
        <v>31</v>
      </c>
      <c r="H6" s="146" t="s">
        <v>32</v>
      </c>
      <c r="I6" s="146" t="s">
        <v>147</v>
      </c>
      <c r="J6" s="146" t="s">
        <v>33</v>
      </c>
      <c r="K6" s="146" t="s">
        <v>148</v>
      </c>
      <c r="L6" s="146" t="s">
        <v>149</v>
      </c>
      <c r="M6" s="146" t="s">
        <v>150</v>
      </c>
      <c r="N6" s="146" t="s">
        <v>151</v>
      </c>
      <c r="O6" s="146" t="s">
        <v>152</v>
      </c>
      <c r="P6" s="146" t="s">
        <v>153</v>
      </c>
      <c r="Q6" s="146" t="s">
        <v>154</v>
      </c>
      <c r="R6" s="146" t="s">
        <v>155</v>
      </c>
      <c r="S6" s="146" t="s">
        <v>156</v>
      </c>
      <c r="T6" s="146" t="s">
        <v>157</v>
      </c>
      <c r="U6" s="146" t="s">
        <v>158</v>
      </c>
      <c r="V6" s="146" t="s">
        <v>159</v>
      </c>
      <c r="W6" s="146" t="s">
        <v>160</v>
      </c>
      <c r="X6" s="146" t="s">
        <v>161</v>
      </c>
      <c r="Y6" s="146" t="s">
        <v>162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163</v>
      </c>
      <c r="B8" s="165" t="s">
        <v>104</v>
      </c>
      <c r="C8" s="178" t="s">
        <v>105</v>
      </c>
      <c r="D8" s="166"/>
      <c r="E8" s="167"/>
      <c r="F8" s="168"/>
      <c r="G8" s="169">
        <f>SUMIF(AG9:AG30,"&lt;&gt;NOR",G9:G30)</f>
        <v>0</v>
      </c>
      <c r="H8" s="163"/>
      <c r="I8" s="163">
        <f>SUM(I9:I30)</f>
        <v>0</v>
      </c>
      <c r="J8" s="163"/>
      <c r="K8" s="163">
        <f>SUM(K9:K30)</f>
        <v>0</v>
      </c>
      <c r="L8" s="163"/>
      <c r="M8" s="163">
        <f>SUM(M9:M30)</f>
        <v>0</v>
      </c>
      <c r="N8" s="162"/>
      <c r="O8" s="162">
        <f>SUM(O9:O30)</f>
        <v>0</v>
      </c>
      <c r="P8" s="162"/>
      <c r="Q8" s="162">
        <f>SUM(Q9:Q30)</f>
        <v>0</v>
      </c>
      <c r="R8" s="163"/>
      <c r="S8" s="163"/>
      <c r="T8" s="163"/>
      <c r="U8" s="163"/>
      <c r="V8" s="163">
        <f>SUM(V9:V30)</f>
        <v>67.95</v>
      </c>
      <c r="W8" s="163"/>
      <c r="X8" s="163"/>
      <c r="Y8" s="163"/>
      <c r="AG8" t="s">
        <v>164</v>
      </c>
    </row>
    <row r="9" spans="1:60" outlineLevel="1" x14ac:dyDescent="0.2">
      <c r="A9" s="171">
        <v>1</v>
      </c>
      <c r="B9" s="172" t="s">
        <v>368</v>
      </c>
      <c r="C9" s="179" t="s">
        <v>369</v>
      </c>
      <c r="D9" s="173" t="s">
        <v>370</v>
      </c>
      <c r="E9" s="174">
        <v>94.38</v>
      </c>
      <c r="F9" s="175"/>
      <c r="G9" s="176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7"/>
      <c r="S9" s="157" t="s">
        <v>183</v>
      </c>
      <c r="T9" s="157" t="s">
        <v>759</v>
      </c>
      <c r="U9" s="157">
        <v>0.22</v>
      </c>
      <c r="V9" s="157">
        <f>ROUND(E9*U9,2)</f>
        <v>20.76</v>
      </c>
      <c r="W9" s="157"/>
      <c r="X9" s="157" t="s">
        <v>234</v>
      </c>
      <c r="Y9" s="157" t="s">
        <v>171</v>
      </c>
      <c r="Z9" s="147"/>
      <c r="AA9" s="147"/>
      <c r="AB9" s="147"/>
      <c r="AC9" s="147"/>
      <c r="AD9" s="147"/>
      <c r="AE9" s="147"/>
      <c r="AF9" s="147"/>
      <c r="AG9" s="147" t="s">
        <v>235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2" x14ac:dyDescent="0.2">
      <c r="A10" s="154"/>
      <c r="B10" s="155"/>
      <c r="C10" s="253" t="s">
        <v>1043</v>
      </c>
      <c r="D10" s="254"/>
      <c r="E10" s="254"/>
      <c r="F10" s="254"/>
      <c r="G10" s="254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174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7" t="str">
        <f>C10</f>
        <v>- odkop pro chodník (zejména v prostoru původní silniční příkopy) předpoklad výměry chodníku LEVÁ celkové plochy</v>
      </c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251" t="s">
        <v>372</v>
      </c>
      <c r="D11" s="252"/>
      <c r="E11" s="252"/>
      <c r="F11" s="252"/>
      <c r="G11" s="252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174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3" x14ac:dyDescent="0.2">
      <c r="A12" s="154"/>
      <c r="B12" s="155"/>
      <c r="C12" s="251" t="s">
        <v>1044</v>
      </c>
      <c r="D12" s="252"/>
      <c r="E12" s="252"/>
      <c r="F12" s="252"/>
      <c r="G12" s="252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174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77" t="str">
        <f>C12</f>
        <v>- položka bude prováděna v případě zjištění neúnosné zemní pláně, jen po odsouhlasení investorem a projektantem v rozsahu odsouhlasení</v>
      </c>
      <c r="BB12" s="147"/>
      <c r="BC12" s="147"/>
      <c r="BD12" s="147"/>
      <c r="BE12" s="147"/>
      <c r="BF12" s="147"/>
      <c r="BG12" s="147"/>
      <c r="BH12" s="147"/>
    </row>
    <row r="13" spans="1:60" ht="33.75" outlineLevel="3" x14ac:dyDescent="0.2">
      <c r="A13" s="154"/>
      <c r="B13" s="155"/>
      <c r="C13" s="251" t="s">
        <v>1072</v>
      </c>
      <c r="D13" s="252"/>
      <c r="E13" s="252"/>
      <c r="F13" s="252"/>
      <c r="G13" s="252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174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77" t="str">
        <f>C13</f>
        <v>- položky budou odsouhlaseny po vyhodnocení charakteristiky Edef2 - únosnosti na úrovni zemní pláně, která musí dosahovat hodnot předepsaných dle PD, hodnoty budou prověřeny statickou zatěžovací zkouškou (ZP</v>
      </c>
      <c r="BB13" s="147"/>
      <c r="BC13" s="147"/>
      <c r="BD13" s="147"/>
      <c r="BE13" s="147"/>
      <c r="BF13" s="147"/>
      <c r="BG13" s="147"/>
      <c r="BH13" s="147"/>
    </row>
    <row r="14" spans="1:60" ht="22.5" outlineLevel="3" x14ac:dyDescent="0.2">
      <c r="A14" s="154"/>
      <c r="B14" s="155"/>
      <c r="C14" s="251" t="s">
        <v>1045</v>
      </c>
      <c r="D14" s="252"/>
      <c r="E14" s="252"/>
      <c r="F14" s="252"/>
      <c r="G14" s="252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174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77" t="str">
        <f>C14</f>
        <v>komunikací) a rázovou zatěžovací zkouškou (chodníky, parkoviště) nebo jejich kombinací dle návrhu zkušební laboratoře provádějící zkoušky - či projektanta.</v>
      </c>
      <c r="BB14" s="147"/>
      <c r="BC14" s="147"/>
      <c r="BD14" s="147"/>
      <c r="BE14" s="147"/>
      <c r="BF14" s="147"/>
      <c r="BG14" s="147"/>
      <c r="BH14" s="147"/>
    </row>
    <row r="15" spans="1:60" outlineLevel="3" x14ac:dyDescent="0.2">
      <c r="A15" s="154"/>
      <c r="B15" s="155"/>
      <c r="C15" s="193" t="s">
        <v>1046</v>
      </c>
      <c r="D15" s="159"/>
      <c r="E15" s="160"/>
      <c r="F15" s="161"/>
      <c r="G15" s="161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174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135" outlineLevel="3" x14ac:dyDescent="0.2">
      <c r="A16" s="154"/>
      <c r="B16" s="155"/>
      <c r="C16" s="251" t="s">
        <v>1047</v>
      </c>
      <c r="D16" s="252"/>
      <c r="E16" s="252"/>
      <c r="F16" s="252"/>
      <c r="G16" s="252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174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77" t="str">
        <f>C16</f>
        <v>- dle ČSN 736133 - návrh a provádění zemního tělesa PK je minimální vrstva pro sanaci ZP stanovena tabulkou 5 a určenou zeminou v rozsahu 0,30-0,50 m, v rámci stavby bude upřednostněno provádění co nejmenších zemních prací na sanacích, tzn. pro sanaci jsou v rámci rozpočtové části navrženy hloubky 0,50 m pro komunikaci, 0,30 m pro chodníky a ostatní zpevněné plochy. Tato hloubka však nemusí být využita při zjištění dobrých výsledků únosnosti ZP - modul Edef2. Odkopy jsou rozepsány pro komunikace, chodníky i parkoviště a ostatní zpevněné plochy na 2 části (v mocnosti 1/2 předepsané vrstvy - 0,50 m (2x0,25 m) 0,30 m( 2x0,15 m) kdy bude v případě účelnosti proveden zkušební úsek délky cca 5,0 m v poloviční mocnosti sanace a v případě dosažení dostatečných hodnot únosnosti modulu Edef2 bude v daném úseku využito 1/2 mocnosti sanace, v opačném případě bude využita mocnost plná, v případě nedostatečných parametrů únosnosti i při plné vrtsvě provádění sanace bude toto řešeno operativně na stavbě návrhem projektanta ve spolupráci se silniční laboratoří.</v>
      </c>
      <c r="BB16" s="147"/>
      <c r="BC16" s="147"/>
      <c r="BD16" s="147"/>
      <c r="BE16" s="147"/>
      <c r="BF16" s="147"/>
      <c r="BG16" s="147"/>
      <c r="BH16" s="147"/>
    </row>
    <row r="17" spans="1:60" ht="45" outlineLevel="2" x14ac:dyDescent="0.2">
      <c r="A17" s="154"/>
      <c r="B17" s="155"/>
      <c r="C17" s="185" t="s">
        <v>1048</v>
      </c>
      <c r="D17" s="183"/>
      <c r="E17" s="184">
        <v>47.19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239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45" outlineLevel="3" x14ac:dyDescent="0.2">
      <c r="A18" s="154"/>
      <c r="B18" s="155"/>
      <c r="C18" s="185" t="s">
        <v>1049</v>
      </c>
      <c r="D18" s="183"/>
      <c r="E18" s="184">
        <v>47.19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239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1">
        <v>2</v>
      </c>
      <c r="B19" s="172" t="s">
        <v>377</v>
      </c>
      <c r="C19" s="179" t="s">
        <v>378</v>
      </c>
      <c r="D19" s="173" t="s">
        <v>370</v>
      </c>
      <c r="E19" s="174">
        <v>94.38</v>
      </c>
      <c r="F19" s="175"/>
      <c r="G19" s="176">
        <f>ROUND(E19*F19,2)</f>
        <v>0</v>
      </c>
      <c r="H19" s="158"/>
      <c r="I19" s="157">
        <f>ROUND(E19*H19,2)</f>
        <v>0</v>
      </c>
      <c r="J19" s="158"/>
      <c r="K19" s="157">
        <f>ROUND(E19*J19,2)</f>
        <v>0</v>
      </c>
      <c r="L19" s="157">
        <v>21</v>
      </c>
      <c r="M19" s="157">
        <f>G19*(1+L19/100)</f>
        <v>0</v>
      </c>
      <c r="N19" s="156">
        <v>0</v>
      </c>
      <c r="O19" s="156">
        <f>ROUND(E19*N19,2)</f>
        <v>0</v>
      </c>
      <c r="P19" s="156">
        <v>0</v>
      </c>
      <c r="Q19" s="156">
        <f>ROUND(E19*P19,2)</f>
        <v>0</v>
      </c>
      <c r="R19" s="157"/>
      <c r="S19" s="157" t="s">
        <v>183</v>
      </c>
      <c r="T19" s="157" t="s">
        <v>759</v>
      </c>
      <c r="U19" s="157">
        <v>0.43</v>
      </c>
      <c r="V19" s="157">
        <f>ROUND(E19*U19,2)</f>
        <v>40.58</v>
      </c>
      <c r="W19" s="157"/>
      <c r="X19" s="157" t="s">
        <v>234</v>
      </c>
      <c r="Y19" s="157" t="s">
        <v>171</v>
      </c>
      <c r="Z19" s="147"/>
      <c r="AA19" s="147"/>
      <c r="AB19" s="147"/>
      <c r="AC19" s="147"/>
      <c r="AD19" s="147"/>
      <c r="AE19" s="147"/>
      <c r="AF19" s="147"/>
      <c r="AG19" s="147" t="s">
        <v>235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2" x14ac:dyDescent="0.2">
      <c r="A20" s="154"/>
      <c r="B20" s="155"/>
      <c r="C20" s="253" t="s">
        <v>1043</v>
      </c>
      <c r="D20" s="254"/>
      <c r="E20" s="254"/>
      <c r="F20" s="254"/>
      <c r="G20" s="254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174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77" t="str">
        <f>C20</f>
        <v>- odkop pro chodník (zejména v prostoru původní silniční příkopy) předpoklad výměry chodníku LEVÁ celkové plochy</v>
      </c>
      <c r="BB20" s="147"/>
      <c r="BC20" s="147"/>
      <c r="BD20" s="147"/>
      <c r="BE20" s="147"/>
      <c r="BF20" s="147"/>
      <c r="BG20" s="147"/>
      <c r="BH20" s="147"/>
    </row>
    <row r="21" spans="1:60" outlineLevel="3" x14ac:dyDescent="0.2">
      <c r="A21" s="154"/>
      <c r="B21" s="155"/>
      <c r="C21" s="251" t="s">
        <v>379</v>
      </c>
      <c r="D21" s="252"/>
      <c r="E21" s="252"/>
      <c r="F21" s="252"/>
      <c r="G21" s="252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174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3" x14ac:dyDescent="0.2">
      <c r="A22" s="154"/>
      <c r="B22" s="155"/>
      <c r="C22" s="251" t="s">
        <v>1044</v>
      </c>
      <c r="D22" s="252"/>
      <c r="E22" s="252"/>
      <c r="F22" s="252"/>
      <c r="G22" s="252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174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77" t="str">
        <f>C22</f>
        <v>- položka bude prováděna v případě zjištění neúnosné zemní pláně, jen po odsouhlasení investorem a projektantem v rozsahu odsouhlasení</v>
      </c>
      <c r="BB22" s="147"/>
      <c r="BC22" s="147"/>
      <c r="BD22" s="147"/>
      <c r="BE22" s="147"/>
      <c r="BF22" s="147"/>
      <c r="BG22" s="147"/>
      <c r="BH22" s="147"/>
    </row>
    <row r="23" spans="1:60" ht="33.75" outlineLevel="3" x14ac:dyDescent="0.2">
      <c r="A23" s="154"/>
      <c r="B23" s="155"/>
      <c r="C23" s="251" t="s">
        <v>1072</v>
      </c>
      <c r="D23" s="252"/>
      <c r="E23" s="252"/>
      <c r="F23" s="252"/>
      <c r="G23" s="252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174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77" t="str">
        <f>C23</f>
        <v>- položky budou odsouhlaseny po vyhodnocení charakteristiky Edef2 - únosnosti na úrovni zemní pláně, která musí dosahovat hodnot předepsaných dle PD, hodnoty budou prověřeny statickou zatěžovací zkouškou (ZP</v>
      </c>
      <c r="BB23" s="147"/>
      <c r="BC23" s="147"/>
      <c r="BD23" s="147"/>
      <c r="BE23" s="147"/>
      <c r="BF23" s="147"/>
      <c r="BG23" s="147"/>
      <c r="BH23" s="147"/>
    </row>
    <row r="24" spans="1:60" ht="22.5" outlineLevel="3" x14ac:dyDescent="0.2">
      <c r="A24" s="154"/>
      <c r="B24" s="155"/>
      <c r="C24" s="251" t="s">
        <v>1045</v>
      </c>
      <c r="D24" s="252"/>
      <c r="E24" s="252"/>
      <c r="F24" s="252"/>
      <c r="G24" s="252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174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77" t="str">
        <f>C24</f>
        <v>komunikací) a rázovou zatěžovací zkouškou (chodníky, parkoviště) nebo jejich kombinací dle návrhu zkušební laboratoře provádějící zkoušky - či projektanta.</v>
      </c>
      <c r="BB24" s="147"/>
      <c r="BC24" s="147"/>
      <c r="BD24" s="147"/>
      <c r="BE24" s="147"/>
      <c r="BF24" s="147"/>
      <c r="BG24" s="147"/>
      <c r="BH24" s="147"/>
    </row>
    <row r="25" spans="1:60" outlineLevel="3" x14ac:dyDescent="0.2">
      <c r="A25" s="154"/>
      <c r="B25" s="155"/>
      <c r="C25" s="193" t="s">
        <v>1046</v>
      </c>
      <c r="D25" s="159"/>
      <c r="E25" s="160"/>
      <c r="F25" s="161"/>
      <c r="G25" s="161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174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135" outlineLevel="3" x14ac:dyDescent="0.2">
      <c r="A26" s="154"/>
      <c r="B26" s="155"/>
      <c r="C26" s="251" t="s">
        <v>1047</v>
      </c>
      <c r="D26" s="252"/>
      <c r="E26" s="252"/>
      <c r="F26" s="252"/>
      <c r="G26" s="252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174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77" t="str">
        <f>C26</f>
        <v>- dle ČSN 736133 - návrh a provádění zemního tělesa PK je minimální vrstva pro sanaci ZP stanovena tabulkou 5 a určenou zeminou v rozsahu 0,30-0,50 m, v rámci stavby bude upřednostněno provádění co nejmenších zemních prací na sanacích, tzn. pro sanaci jsou v rámci rozpočtové části navrženy hloubky 0,50 m pro komunikaci, 0,30 m pro chodníky a ostatní zpevněné plochy. Tato hloubka však nemusí být využita při zjištění dobrých výsledků únosnosti ZP - modul Edef2. Odkopy jsou rozepsány pro komunikace, chodníky i parkoviště a ostatní zpevněné plochy na 2 části (v mocnosti 1/2 předepsané vrstvy - 0,50 m (2x0,25 m) 0,30 m( 2x0,15 m) kdy bude v případě účelnosti proveden zkušební úsek délky cca 5,0 m v poloviční mocnosti sanace a v případě dosažení dostatečných hodnot únosnosti modulu Edef2 bude v daném úseku využito 1/2 mocnosti sanace, v opačném případě bude využita mocnost plná, v případě nedostatečných parametrů únosnosti i při plné vrtsvě provádění sanace bude toto řešeno operativně na stavbě návrhem projektanta ve spolupráci se silniční laboratoří.</v>
      </c>
      <c r="BB26" s="147"/>
      <c r="BC26" s="147"/>
      <c r="BD26" s="147"/>
      <c r="BE26" s="147"/>
      <c r="BF26" s="147"/>
      <c r="BG26" s="147"/>
      <c r="BH26" s="147"/>
    </row>
    <row r="27" spans="1:60" ht="45" outlineLevel="2" x14ac:dyDescent="0.2">
      <c r="A27" s="154"/>
      <c r="B27" s="155"/>
      <c r="C27" s="185" t="s">
        <v>1048</v>
      </c>
      <c r="D27" s="183"/>
      <c r="E27" s="184">
        <v>47.19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239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45" outlineLevel="3" x14ac:dyDescent="0.2">
      <c r="A28" s="154"/>
      <c r="B28" s="155"/>
      <c r="C28" s="185" t="s">
        <v>1049</v>
      </c>
      <c r="D28" s="183"/>
      <c r="E28" s="184">
        <v>47.19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239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86">
        <v>3</v>
      </c>
      <c r="B29" s="187" t="s">
        <v>380</v>
      </c>
      <c r="C29" s="192" t="s">
        <v>381</v>
      </c>
      <c r="D29" s="188" t="s">
        <v>370</v>
      </c>
      <c r="E29" s="189">
        <v>94.38</v>
      </c>
      <c r="F29" s="190"/>
      <c r="G29" s="191">
        <f>ROUND(E29*F29,2)</f>
        <v>0</v>
      </c>
      <c r="H29" s="158"/>
      <c r="I29" s="157">
        <f>ROUND(E29*H29,2)</f>
        <v>0</v>
      </c>
      <c r="J29" s="158"/>
      <c r="K29" s="157">
        <f>ROUND(E29*J29,2)</f>
        <v>0</v>
      </c>
      <c r="L29" s="157">
        <v>21</v>
      </c>
      <c r="M29" s="157">
        <f>G29*(1+L29/100)</f>
        <v>0</v>
      </c>
      <c r="N29" s="156">
        <v>0</v>
      </c>
      <c r="O29" s="156">
        <f>ROUND(E29*N29,2)</f>
        <v>0</v>
      </c>
      <c r="P29" s="156">
        <v>0</v>
      </c>
      <c r="Q29" s="156">
        <f>ROUND(E29*P29,2)</f>
        <v>0</v>
      </c>
      <c r="R29" s="157"/>
      <c r="S29" s="157" t="s">
        <v>183</v>
      </c>
      <c r="T29" s="157" t="s">
        <v>759</v>
      </c>
      <c r="U29" s="157">
        <v>0.03</v>
      </c>
      <c r="V29" s="157">
        <f>ROUND(E29*U29,2)</f>
        <v>2.83</v>
      </c>
      <c r="W29" s="157"/>
      <c r="X29" s="157" t="s">
        <v>234</v>
      </c>
      <c r="Y29" s="157" t="s">
        <v>171</v>
      </c>
      <c r="Z29" s="147"/>
      <c r="AA29" s="147"/>
      <c r="AB29" s="147"/>
      <c r="AC29" s="147"/>
      <c r="AD29" s="147"/>
      <c r="AE29" s="147"/>
      <c r="AF29" s="147"/>
      <c r="AG29" s="147" t="s">
        <v>235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86">
        <v>4</v>
      </c>
      <c r="B30" s="187" t="s">
        <v>382</v>
      </c>
      <c r="C30" s="192" t="s">
        <v>383</v>
      </c>
      <c r="D30" s="188" t="s">
        <v>370</v>
      </c>
      <c r="E30" s="189">
        <v>94.38</v>
      </c>
      <c r="F30" s="190"/>
      <c r="G30" s="191">
        <f>ROUND(E30*F30,2)</f>
        <v>0</v>
      </c>
      <c r="H30" s="158"/>
      <c r="I30" s="157">
        <f>ROUND(E30*H30,2)</f>
        <v>0</v>
      </c>
      <c r="J30" s="158"/>
      <c r="K30" s="157">
        <f>ROUND(E30*J30,2)</f>
        <v>0</v>
      </c>
      <c r="L30" s="157">
        <v>21</v>
      </c>
      <c r="M30" s="157">
        <f>G30*(1+L30/100)</f>
        <v>0</v>
      </c>
      <c r="N30" s="156">
        <v>0</v>
      </c>
      <c r="O30" s="156">
        <f>ROUND(E30*N30,2)</f>
        <v>0</v>
      </c>
      <c r="P30" s="156">
        <v>0</v>
      </c>
      <c r="Q30" s="156">
        <f>ROUND(E30*P30,2)</f>
        <v>0</v>
      </c>
      <c r="R30" s="157"/>
      <c r="S30" s="157" t="s">
        <v>183</v>
      </c>
      <c r="T30" s="157" t="s">
        <v>759</v>
      </c>
      <c r="U30" s="157">
        <v>0.04</v>
      </c>
      <c r="V30" s="157">
        <f>ROUND(E30*U30,2)</f>
        <v>3.78</v>
      </c>
      <c r="W30" s="157"/>
      <c r="X30" s="157" t="s">
        <v>234</v>
      </c>
      <c r="Y30" s="157" t="s">
        <v>171</v>
      </c>
      <c r="Z30" s="147"/>
      <c r="AA30" s="147"/>
      <c r="AB30" s="147"/>
      <c r="AC30" s="147"/>
      <c r="AD30" s="147"/>
      <c r="AE30" s="147"/>
      <c r="AF30" s="147"/>
      <c r="AG30" s="147" t="s">
        <v>235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x14ac:dyDescent="0.2">
      <c r="A31" s="164" t="s">
        <v>163</v>
      </c>
      <c r="B31" s="165" t="s">
        <v>114</v>
      </c>
      <c r="C31" s="178" t="s">
        <v>115</v>
      </c>
      <c r="D31" s="166"/>
      <c r="E31" s="167"/>
      <c r="F31" s="168"/>
      <c r="G31" s="169">
        <f>SUMIF(AG32:AG57,"&lt;&gt;NOR",G32:G57)</f>
        <v>0</v>
      </c>
      <c r="H31" s="163"/>
      <c r="I31" s="163">
        <f>SUM(I32:I57)</f>
        <v>0</v>
      </c>
      <c r="J31" s="163"/>
      <c r="K31" s="163">
        <f>SUM(K32:K57)</f>
        <v>0</v>
      </c>
      <c r="L31" s="163"/>
      <c r="M31" s="163">
        <f>SUM(M32:M57)</f>
        <v>0</v>
      </c>
      <c r="N31" s="162"/>
      <c r="O31" s="162">
        <f>SUM(O32:O57)</f>
        <v>475.91</v>
      </c>
      <c r="P31" s="162"/>
      <c r="Q31" s="162">
        <f>SUM(Q32:Q57)</f>
        <v>0</v>
      </c>
      <c r="R31" s="163"/>
      <c r="S31" s="163"/>
      <c r="T31" s="163"/>
      <c r="U31" s="163"/>
      <c r="V31" s="163">
        <f>SUM(V32:V57)</f>
        <v>69.210000000000008</v>
      </c>
      <c r="W31" s="163"/>
      <c r="X31" s="163"/>
      <c r="Y31" s="163"/>
      <c r="AG31" t="s">
        <v>164</v>
      </c>
    </row>
    <row r="32" spans="1:60" outlineLevel="1" x14ac:dyDescent="0.2">
      <c r="A32" s="171">
        <v>5</v>
      </c>
      <c r="B32" s="172" t="s">
        <v>618</v>
      </c>
      <c r="C32" s="179" t="s">
        <v>619</v>
      </c>
      <c r="D32" s="173" t="s">
        <v>250</v>
      </c>
      <c r="E32" s="174">
        <v>629.20000000000005</v>
      </c>
      <c r="F32" s="175"/>
      <c r="G32" s="176">
        <f>ROUND(E32*F32,2)</f>
        <v>0</v>
      </c>
      <c r="H32" s="158"/>
      <c r="I32" s="157">
        <f>ROUND(E32*H32,2)</f>
        <v>0</v>
      </c>
      <c r="J32" s="158"/>
      <c r="K32" s="157">
        <f>ROUND(E32*J32,2)</f>
        <v>0</v>
      </c>
      <c r="L32" s="157">
        <v>21</v>
      </c>
      <c r="M32" s="157">
        <f>G32*(1+L32/100)</f>
        <v>0</v>
      </c>
      <c r="N32" s="156">
        <v>0</v>
      </c>
      <c r="O32" s="156">
        <f>ROUND(E32*N32,2)</f>
        <v>0</v>
      </c>
      <c r="P32" s="156">
        <v>0</v>
      </c>
      <c r="Q32" s="156">
        <f>ROUND(E32*P32,2)</f>
        <v>0</v>
      </c>
      <c r="R32" s="157"/>
      <c r="S32" s="157" t="s">
        <v>183</v>
      </c>
      <c r="T32" s="157" t="s">
        <v>759</v>
      </c>
      <c r="U32" s="157">
        <v>0.02</v>
      </c>
      <c r="V32" s="157">
        <f>ROUND(E32*U32,2)</f>
        <v>12.58</v>
      </c>
      <c r="W32" s="157"/>
      <c r="X32" s="157" t="s">
        <v>234</v>
      </c>
      <c r="Y32" s="157" t="s">
        <v>171</v>
      </c>
      <c r="Z32" s="147"/>
      <c r="AA32" s="147"/>
      <c r="AB32" s="147"/>
      <c r="AC32" s="147"/>
      <c r="AD32" s="147"/>
      <c r="AE32" s="147"/>
      <c r="AF32" s="147"/>
      <c r="AG32" s="147" t="s">
        <v>235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253" t="s">
        <v>1050</v>
      </c>
      <c r="D33" s="254"/>
      <c r="E33" s="254"/>
      <c r="F33" s="254"/>
      <c r="G33" s="254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174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3" x14ac:dyDescent="0.2">
      <c r="A34" s="154"/>
      <c r="B34" s="155"/>
      <c r="C34" s="251" t="s">
        <v>1051</v>
      </c>
      <c r="D34" s="252"/>
      <c r="E34" s="252"/>
      <c r="F34" s="252"/>
      <c r="G34" s="252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174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77" t="str">
        <f>C34</f>
        <v>- položka bude prováděna v případě zjištění neúnosné zemní pláně, jen po odsouhlasení investorem a projektantem v rozsahu odsouhlasení, popis viz položky sanací</v>
      </c>
      <c r="BB34" s="147"/>
      <c r="BC34" s="147"/>
      <c r="BD34" s="147"/>
      <c r="BE34" s="147"/>
      <c r="BF34" s="147"/>
      <c r="BG34" s="147"/>
      <c r="BH34" s="147"/>
    </row>
    <row r="35" spans="1:60" ht="45" outlineLevel="2" x14ac:dyDescent="0.2">
      <c r="A35" s="154"/>
      <c r="B35" s="155"/>
      <c r="C35" s="185" t="s">
        <v>1052</v>
      </c>
      <c r="D35" s="183"/>
      <c r="E35" s="184">
        <v>314.60000000000002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239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45" outlineLevel="3" x14ac:dyDescent="0.2">
      <c r="A36" s="154"/>
      <c r="B36" s="155"/>
      <c r="C36" s="185" t="s">
        <v>1053</v>
      </c>
      <c r="D36" s="183"/>
      <c r="E36" s="184">
        <v>314.60000000000002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239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1">
        <v>6</v>
      </c>
      <c r="B37" s="172" t="s">
        <v>1054</v>
      </c>
      <c r="C37" s="179" t="s">
        <v>1055</v>
      </c>
      <c r="D37" s="173" t="s">
        <v>250</v>
      </c>
      <c r="E37" s="174">
        <v>629.20000000000005</v>
      </c>
      <c r="F37" s="175"/>
      <c r="G37" s="176">
        <f>ROUND(E37*F37,2)</f>
        <v>0</v>
      </c>
      <c r="H37" s="158"/>
      <c r="I37" s="157">
        <f>ROUND(E37*H37,2)</f>
        <v>0</v>
      </c>
      <c r="J37" s="158"/>
      <c r="K37" s="157">
        <f>ROUND(E37*J37,2)</f>
        <v>0</v>
      </c>
      <c r="L37" s="157">
        <v>21</v>
      </c>
      <c r="M37" s="157">
        <f>G37*(1+L37/100)</f>
        <v>0</v>
      </c>
      <c r="N37" s="156">
        <v>3.0000000000000001E-5</v>
      </c>
      <c r="O37" s="156">
        <f>ROUND(E37*N37,2)</f>
        <v>0.02</v>
      </c>
      <c r="P37" s="156">
        <v>0</v>
      </c>
      <c r="Q37" s="156">
        <f>ROUND(E37*P37,2)</f>
        <v>0</v>
      </c>
      <c r="R37" s="157"/>
      <c r="S37" s="157" t="s">
        <v>183</v>
      </c>
      <c r="T37" s="157" t="s">
        <v>759</v>
      </c>
      <c r="U37" s="157">
        <v>0.03</v>
      </c>
      <c r="V37" s="157">
        <f>ROUND(E37*U37,2)</f>
        <v>18.88</v>
      </c>
      <c r="W37" s="157"/>
      <c r="X37" s="157" t="s">
        <v>234</v>
      </c>
      <c r="Y37" s="157" t="s">
        <v>171</v>
      </c>
      <c r="Z37" s="147"/>
      <c r="AA37" s="147"/>
      <c r="AB37" s="147"/>
      <c r="AC37" s="147"/>
      <c r="AD37" s="147"/>
      <c r="AE37" s="147"/>
      <c r="AF37" s="147"/>
      <c r="AG37" s="147" t="s">
        <v>235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 x14ac:dyDescent="0.2">
      <c r="A38" s="154"/>
      <c r="B38" s="155"/>
      <c r="C38" s="253" t="s">
        <v>1056</v>
      </c>
      <c r="D38" s="254"/>
      <c r="E38" s="254"/>
      <c r="F38" s="254"/>
      <c r="G38" s="254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174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">
      <c r="A39" s="154"/>
      <c r="B39" s="155"/>
      <c r="C39" s="251" t="s">
        <v>1057</v>
      </c>
      <c r="D39" s="252"/>
      <c r="E39" s="252"/>
      <c r="F39" s="252"/>
      <c r="G39" s="252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174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3" x14ac:dyDescent="0.2">
      <c r="A40" s="154"/>
      <c r="B40" s="155"/>
      <c r="C40" s="251" t="s">
        <v>1051</v>
      </c>
      <c r="D40" s="252"/>
      <c r="E40" s="252"/>
      <c r="F40" s="252"/>
      <c r="G40" s="252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174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77" t="str">
        <f>C40</f>
        <v>- položka bude prováděna v případě zjištění neúnosné zemní pláně, jen po odsouhlasení investorem a projektantem v rozsahu odsouhlasení, popis viz položky sanací</v>
      </c>
      <c r="BB40" s="147"/>
      <c r="BC40" s="147"/>
      <c r="BD40" s="147"/>
      <c r="BE40" s="147"/>
      <c r="BF40" s="147"/>
      <c r="BG40" s="147"/>
      <c r="BH40" s="147"/>
    </row>
    <row r="41" spans="1:60" ht="45" outlineLevel="2" x14ac:dyDescent="0.2">
      <c r="A41" s="154"/>
      <c r="B41" s="155"/>
      <c r="C41" s="185" t="s">
        <v>1052</v>
      </c>
      <c r="D41" s="183"/>
      <c r="E41" s="184">
        <v>314.60000000000002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239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45" outlineLevel="3" x14ac:dyDescent="0.2">
      <c r="A42" s="154"/>
      <c r="B42" s="155"/>
      <c r="C42" s="185" t="s">
        <v>1053</v>
      </c>
      <c r="D42" s="183"/>
      <c r="E42" s="184">
        <v>314.60000000000002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239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1">
        <v>7</v>
      </c>
      <c r="B43" s="172" t="s">
        <v>1058</v>
      </c>
      <c r="C43" s="179" t="s">
        <v>1059</v>
      </c>
      <c r="D43" s="173" t="s">
        <v>250</v>
      </c>
      <c r="E43" s="174">
        <v>692.12</v>
      </c>
      <c r="F43" s="175"/>
      <c r="G43" s="176">
        <f>ROUND(E43*F43,2)</f>
        <v>0</v>
      </c>
      <c r="H43" s="158"/>
      <c r="I43" s="157">
        <f>ROUND(E43*H43,2)</f>
        <v>0</v>
      </c>
      <c r="J43" s="158"/>
      <c r="K43" s="157">
        <f>ROUND(E43*J43,2)</f>
        <v>0</v>
      </c>
      <c r="L43" s="157">
        <v>21</v>
      </c>
      <c r="M43" s="157">
        <f>G43*(1+L43/100)</f>
        <v>0</v>
      </c>
      <c r="N43" s="156">
        <v>2.9999999999999997E-4</v>
      </c>
      <c r="O43" s="156">
        <f>ROUND(E43*N43,2)</f>
        <v>0.21</v>
      </c>
      <c r="P43" s="156">
        <v>0</v>
      </c>
      <c r="Q43" s="156">
        <f>ROUND(E43*P43,2)</f>
        <v>0</v>
      </c>
      <c r="R43" s="157" t="s">
        <v>402</v>
      </c>
      <c r="S43" s="157" t="s">
        <v>183</v>
      </c>
      <c r="T43" s="157" t="s">
        <v>759</v>
      </c>
      <c r="U43" s="157">
        <v>0</v>
      </c>
      <c r="V43" s="157">
        <f>ROUND(E43*U43,2)</f>
        <v>0</v>
      </c>
      <c r="W43" s="157"/>
      <c r="X43" s="157" t="s">
        <v>403</v>
      </c>
      <c r="Y43" s="157" t="s">
        <v>171</v>
      </c>
      <c r="Z43" s="147"/>
      <c r="AA43" s="147"/>
      <c r="AB43" s="147"/>
      <c r="AC43" s="147"/>
      <c r="AD43" s="147"/>
      <c r="AE43" s="147"/>
      <c r="AF43" s="147"/>
      <c r="AG43" s="147" t="s">
        <v>404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">
      <c r="A44" s="154"/>
      <c r="B44" s="155"/>
      <c r="C44" s="253" t="s">
        <v>1056</v>
      </c>
      <c r="D44" s="254"/>
      <c r="E44" s="254"/>
      <c r="F44" s="254"/>
      <c r="G44" s="254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174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 x14ac:dyDescent="0.2">
      <c r="A45" s="154"/>
      <c r="B45" s="155"/>
      <c r="C45" s="251" t="s">
        <v>1060</v>
      </c>
      <c r="D45" s="252"/>
      <c r="E45" s="252"/>
      <c r="F45" s="252"/>
      <c r="G45" s="252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174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2.5" outlineLevel="3" x14ac:dyDescent="0.2">
      <c r="A46" s="154"/>
      <c r="B46" s="155"/>
      <c r="C46" s="251" t="s">
        <v>1051</v>
      </c>
      <c r="D46" s="252"/>
      <c r="E46" s="252"/>
      <c r="F46" s="252"/>
      <c r="G46" s="252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174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77" t="str">
        <f>C46</f>
        <v>- položka bude prováděna v případě zjištění neúnosné zemní pláně, jen po odsouhlasení investorem a projektantem v rozsahu odsouhlasení, popis viz položky sanací</v>
      </c>
      <c r="BB46" s="147"/>
      <c r="BC46" s="147"/>
      <c r="BD46" s="147"/>
      <c r="BE46" s="147"/>
      <c r="BF46" s="147"/>
      <c r="BG46" s="147"/>
      <c r="BH46" s="147"/>
    </row>
    <row r="47" spans="1:60" ht="45" outlineLevel="2" x14ac:dyDescent="0.2">
      <c r="A47" s="154"/>
      <c r="B47" s="155"/>
      <c r="C47" s="185" t="s">
        <v>1061</v>
      </c>
      <c r="D47" s="183"/>
      <c r="E47" s="184">
        <v>346.06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239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45" outlineLevel="3" x14ac:dyDescent="0.2">
      <c r="A48" s="154"/>
      <c r="B48" s="155"/>
      <c r="C48" s="185" t="s">
        <v>1062</v>
      </c>
      <c r="D48" s="183"/>
      <c r="E48" s="184">
        <v>346.06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239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71">
        <v>8</v>
      </c>
      <c r="B49" s="172" t="s">
        <v>1063</v>
      </c>
      <c r="C49" s="179" t="s">
        <v>1064</v>
      </c>
      <c r="D49" s="173" t="s">
        <v>250</v>
      </c>
      <c r="E49" s="174">
        <v>1258.4000000000001</v>
      </c>
      <c r="F49" s="175"/>
      <c r="G49" s="176">
        <f>ROUND(E49*F49,2)</f>
        <v>0</v>
      </c>
      <c r="H49" s="158"/>
      <c r="I49" s="157">
        <f>ROUND(E49*H49,2)</f>
        <v>0</v>
      </c>
      <c r="J49" s="158"/>
      <c r="K49" s="157">
        <f>ROUND(E49*J49,2)</f>
        <v>0</v>
      </c>
      <c r="L49" s="157">
        <v>21</v>
      </c>
      <c r="M49" s="157">
        <f>G49*(1+L49/100)</f>
        <v>0</v>
      </c>
      <c r="N49" s="156">
        <v>0.378</v>
      </c>
      <c r="O49" s="156">
        <f>ROUND(E49*N49,2)</f>
        <v>475.68</v>
      </c>
      <c r="P49" s="156">
        <v>0</v>
      </c>
      <c r="Q49" s="156">
        <f>ROUND(E49*P49,2)</f>
        <v>0</v>
      </c>
      <c r="R49" s="157"/>
      <c r="S49" s="157" t="s">
        <v>183</v>
      </c>
      <c r="T49" s="157" t="s">
        <v>759</v>
      </c>
      <c r="U49" s="157">
        <v>0.03</v>
      </c>
      <c r="V49" s="157">
        <f>ROUND(E49*U49,2)</f>
        <v>37.75</v>
      </c>
      <c r="W49" s="157"/>
      <c r="X49" s="157" t="s">
        <v>234</v>
      </c>
      <c r="Y49" s="157" t="s">
        <v>171</v>
      </c>
      <c r="Z49" s="147"/>
      <c r="AA49" s="147"/>
      <c r="AB49" s="147"/>
      <c r="AC49" s="147"/>
      <c r="AD49" s="147"/>
      <c r="AE49" s="147"/>
      <c r="AF49" s="147"/>
      <c r="AG49" s="147" t="s">
        <v>235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253" t="s">
        <v>1065</v>
      </c>
      <c r="D50" s="254"/>
      <c r="E50" s="254"/>
      <c r="F50" s="254"/>
      <c r="G50" s="254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174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22.5" outlineLevel="3" x14ac:dyDescent="0.2">
      <c r="A51" s="154"/>
      <c r="B51" s="155"/>
      <c r="C51" s="251" t="s">
        <v>1044</v>
      </c>
      <c r="D51" s="252"/>
      <c r="E51" s="252"/>
      <c r="F51" s="252"/>
      <c r="G51" s="252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174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77" t="str">
        <f>C51</f>
        <v>- položka bude prováděna v případě zjištění neúnosné zemní pláně, jen po odsouhlasení investorem a projektantem v rozsahu odsouhlasení</v>
      </c>
      <c r="BB51" s="147"/>
      <c r="BC51" s="147"/>
      <c r="BD51" s="147"/>
      <c r="BE51" s="147"/>
      <c r="BF51" s="147"/>
      <c r="BG51" s="147"/>
      <c r="BH51" s="147"/>
    </row>
    <row r="52" spans="1:60" ht="33.75" outlineLevel="3" x14ac:dyDescent="0.2">
      <c r="A52" s="154"/>
      <c r="B52" s="155"/>
      <c r="C52" s="251" t="s">
        <v>1072</v>
      </c>
      <c r="D52" s="252"/>
      <c r="E52" s="252"/>
      <c r="F52" s="252"/>
      <c r="G52" s="252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174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77" t="str">
        <f>C52</f>
        <v>- položky budou odsouhlaseny po vyhodnocení charakteristiky Edef2 - únosnosti na úrovni zemní pláně, která musí dosahovat hodnot předepsaných dle PD, hodnoty budou prověřeny statickou zatěžovací zkouškou (ZP</v>
      </c>
      <c r="BB52" s="147"/>
      <c r="BC52" s="147"/>
      <c r="BD52" s="147"/>
      <c r="BE52" s="147"/>
      <c r="BF52" s="147"/>
      <c r="BG52" s="147"/>
      <c r="BH52" s="147"/>
    </row>
    <row r="53" spans="1:60" ht="22.5" outlineLevel="3" x14ac:dyDescent="0.2">
      <c r="A53" s="154"/>
      <c r="B53" s="155"/>
      <c r="C53" s="251" t="s">
        <v>1045</v>
      </c>
      <c r="D53" s="252"/>
      <c r="E53" s="252"/>
      <c r="F53" s="252"/>
      <c r="G53" s="252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174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77" t="str">
        <f>C53</f>
        <v>komunikací) a rázovou zatěžovací zkouškou (chodníky, parkoviště) nebo jejich kombinací dle návrhu zkušební laboratoře provádějící zkoušky - či projektanta.</v>
      </c>
      <c r="BB53" s="147"/>
      <c r="BC53" s="147"/>
      <c r="BD53" s="147"/>
      <c r="BE53" s="147"/>
      <c r="BF53" s="147"/>
      <c r="BG53" s="147"/>
      <c r="BH53" s="147"/>
    </row>
    <row r="54" spans="1:60" outlineLevel="3" x14ac:dyDescent="0.2">
      <c r="A54" s="154"/>
      <c r="B54" s="155"/>
      <c r="C54" s="193" t="s">
        <v>1046</v>
      </c>
      <c r="D54" s="159"/>
      <c r="E54" s="160"/>
      <c r="F54" s="161"/>
      <c r="G54" s="161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174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135" outlineLevel="3" x14ac:dyDescent="0.2">
      <c r="A55" s="154"/>
      <c r="B55" s="155"/>
      <c r="C55" s="251" t="s">
        <v>1047</v>
      </c>
      <c r="D55" s="252"/>
      <c r="E55" s="252"/>
      <c r="F55" s="252"/>
      <c r="G55" s="252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174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77" t="str">
        <f>C55</f>
        <v>- dle ČSN 736133 - návrh a provádění zemního tělesa PK je minimální vrstva pro sanaci ZP stanovena tabulkou 5 a určenou zeminou v rozsahu 0,30-0,50 m, v rámci stavby bude upřednostněno provádění co nejmenších zemních prací na sanacích, tzn. pro sanaci jsou v rámci rozpočtové části navrženy hloubky 0,50 m pro komunikaci, 0,30 m pro chodníky a ostatní zpevněné plochy. Tato hloubka však nemusí být využita při zjištění dobrých výsledků únosnosti ZP - modul Edef2. Odkopy jsou rozepsány pro komunikace, chodníky i parkoviště a ostatní zpevněné plochy na 2 části (v mocnosti 1/2 předepsané vrstvy - 0,50 m (2x0,25 m) 0,30 m( 2x0,15 m) kdy bude v případě účelnosti proveden zkušební úsek délky cca 5,0 m v poloviční mocnosti sanace a v případě dosažení dostatečných hodnot únosnosti modulu Edef2 bude v daném úseku využito 1/2 mocnosti sanace, v opačném případě bude využita mocnost plná, v případě nedostatečných parametrů únosnosti i při plné vrtsvě provádění sanace bude toto řešeno operativně na stavbě návrhem projektanta ve spolupráci se silniční laboratoří.</v>
      </c>
      <c r="BB55" s="147"/>
      <c r="BC55" s="147"/>
      <c r="BD55" s="147"/>
      <c r="BE55" s="147"/>
      <c r="BF55" s="147"/>
      <c r="BG55" s="147"/>
      <c r="BH55" s="147"/>
    </row>
    <row r="56" spans="1:60" ht="45" outlineLevel="2" x14ac:dyDescent="0.2">
      <c r="A56" s="154"/>
      <c r="B56" s="155"/>
      <c r="C56" s="185" t="s">
        <v>1066</v>
      </c>
      <c r="D56" s="183"/>
      <c r="E56" s="184">
        <v>629.20000000000005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239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45" outlineLevel="3" x14ac:dyDescent="0.2">
      <c r="A57" s="154"/>
      <c r="B57" s="155"/>
      <c r="C57" s="185" t="s">
        <v>1067</v>
      </c>
      <c r="D57" s="183"/>
      <c r="E57" s="184">
        <v>629.20000000000005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239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x14ac:dyDescent="0.2">
      <c r="A58" s="164" t="s">
        <v>163</v>
      </c>
      <c r="B58" s="165" t="s">
        <v>132</v>
      </c>
      <c r="C58" s="178" t="s">
        <v>133</v>
      </c>
      <c r="D58" s="166"/>
      <c r="E58" s="167"/>
      <c r="F58" s="168"/>
      <c r="G58" s="169">
        <f>SUMIF(AG59:AG65,"&lt;&gt;NOR",G59:G65)</f>
        <v>0</v>
      </c>
      <c r="H58" s="163"/>
      <c r="I58" s="163">
        <f>SUM(I59:I65)</f>
        <v>0</v>
      </c>
      <c r="J58" s="163"/>
      <c r="K58" s="163">
        <f>SUM(K59:K65)</f>
        <v>0</v>
      </c>
      <c r="L58" s="163"/>
      <c r="M58" s="163">
        <f>SUM(M59:M65)</f>
        <v>0</v>
      </c>
      <c r="N58" s="162"/>
      <c r="O58" s="162">
        <f>SUM(O59:O65)</f>
        <v>0</v>
      </c>
      <c r="P58" s="162"/>
      <c r="Q58" s="162">
        <f>SUM(Q59:Q65)</f>
        <v>0</v>
      </c>
      <c r="R58" s="163"/>
      <c r="S58" s="163"/>
      <c r="T58" s="163"/>
      <c r="U58" s="163"/>
      <c r="V58" s="163">
        <f>SUM(V59:V65)</f>
        <v>17.18</v>
      </c>
      <c r="W58" s="163"/>
      <c r="X58" s="163"/>
      <c r="Y58" s="163"/>
      <c r="AG58" t="s">
        <v>164</v>
      </c>
    </row>
    <row r="59" spans="1:60" outlineLevel="1" x14ac:dyDescent="0.2">
      <c r="A59" s="171">
        <v>9</v>
      </c>
      <c r="B59" s="172" t="s">
        <v>548</v>
      </c>
      <c r="C59" s="179" t="s">
        <v>549</v>
      </c>
      <c r="D59" s="173" t="s">
        <v>370</v>
      </c>
      <c r="E59" s="174">
        <v>188.76</v>
      </c>
      <c r="F59" s="175"/>
      <c r="G59" s="176">
        <f>ROUND(E59*F59,2)</f>
        <v>0</v>
      </c>
      <c r="H59" s="158"/>
      <c r="I59" s="157">
        <f>ROUND(E59*H59,2)</f>
        <v>0</v>
      </c>
      <c r="J59" s="158"/>
      <c r="K59" s="157">
        <f>ROUND(E59*J59,2)</f>
        <v>0</v>
      </c>
      <c r="L59" s="157">
        <v>21</v>
      </c>
      <c r="M59" s="157">
        <f>G59*(1+L59/100)</f>
        <v>0</v>
      </c>
      <c r="N59" s="156">
        <v>0</v>
      </c>
      <c r="O59" s="156">
        <f>ROUND(E59*N59,2)</f>
        <v>0</v>
      </c>
      <c r="P59" s="156">
        <v>0</v>
      </c>
      <c r="Q59" s="156">
        <f>ROUND(E59*P59,2)</f>
        <v>0</v>
      </c>
      <c r="R59" s="157"/>
      <c r="S59" s="157" t="s">
        <v>183</v>
      </c>
      <c r="T59" s="157" t="s">
        <v>759</v>
      </c>
      <c r="U59" s="157">
        <v>0.01</v>
      </c>
      <c r="V59" s="157">
        <f>ROUND(E59*U59,2)</f>
        <v>1.89</v>
      </c>
      <c r="W59" s="157"/>
      <c r="X59" s="157" t="s">
        <v>234</v>
      </c>
      <c r="Y59" s="157" t="s">
        <v>171</v>
      </c>
      <c r="Z59" s="147"/>
      <c r="AA59" s="147"/>
      <c r="AB59" s="147"/>
      <c r="AC59" s="147"/>
      <c r="AD59" s="147"/>
      <c r="AE59" s="147"/>
      <c r="AF59" s="147"/>
      <c r="AG59" s="147" t="s">
        <v>235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">
      <c r="A60" s="154"/>
      <c r="B60" s="155"/>
      <c r="C60" s="253" t="s">
        <v>1068</v>
      </c>
      <c r="D60" s="254"/>
      <c r="E60" s="254"/>
      <c r="F60" s="254"/>
      <c r="G60" s="254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174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">
      <c r="A61" s="154"/>
      <c r="B61" s="155"/>
      <c r="C61" s="185" t="s">
        <v>1069</v>
      </c>
      <c r="D61" s="183"/>
      <c r="E61" s="184">
        <v>188.76</v>
      </c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239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1">
        <v>10</v>
      </c>
      <c r="B62" s="172" t="s">
        <v>553</v>
      </c>
      <c r="C62" s="179" t="s">
        <v>554</v>
      </c>
      <c r="D62" s="173" t="s">
        <v>370</v>
      </c>
      <c r="E62" s="174">
        <v>188.76</v>
      </c>
      <c r="F62" s="175"/>
      <c r="G62" s="176">
        <f>ROUND(E62*F62,2)</f>
        <v>0</v>
      </c>
      <c r="H62" s="158"/>
      <c r="I62" s="157">
        <f>ROUND(E62*H62,2)</f>
        <v>0</v>
      </c>
      <c r="J62" s="158"/>
      <c r="K62" s="157">
        <f>ROUND(E62*J62,2)</f>
        <v>0</v>
      </c>
      <c r="L62" s="157">
        <v>21</v>
      </c>
      <c r="M62" s="157">
        <f>G62*(1+L62/100)</f>
        <v>0</v>
      </c>
      <c r="N62" s="156">
        <v>0</v>
      </c>
      <c r="O62" s="156">
        <f>ROUND(E62*N62,2)</f>
        <v>0</v>
      </c>
      <c r="P62" s="156">
        <v>0</v>
      </c>
      <c r="Q62" s="156">
        <f>ROUND(E62*P62,2)</f>
        <v>0</v>
      </c>
      <c r="R62" s="157"/>
      <c r="S62" s="157" t="s">
        <v>183</v>
      </c>
      <c r="T62" s="157" t="s">
        <v>759</v>
      </c>
      <c r="U62" s="157">
        <v>0.05</v>
      </c>
      <c r="V62" s="157">
        <f>ROUND(E62*U62,2)</f>
        <v>9.44</v>
      </c>
      <c r="W62" s="157"/>
      <c r="X62" s="157" t="s">
        <v>234</v>
      </c>
      <c r="Y62" s="157" t="s">
        <v>171</v>
      </c>
      <c r="Z62" s="147"/>
      <c r="AA62" s="147"/>
      <c r="AB62" s="147"/>
      <c r="AC62" s="147"/>
      <c r="AD62" s="147"/>
      <c r="AE62" s="147"/>
      <c r="AF62" s="147"/>
      <c r="AG62" s="147" t="s">
        <v>235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 x14ac:dyDescent="0.2">
      <c r="A63" s="154"/>
      <c r="B63" s="155"/>
      <c r="C63" s="253" t="s">
        <v>555</v>
      </c>
      <c r="D63" s="254"/>
      <c r="E63" s="254"/>
      <c r="F63" s="254"/>
      <c r="G63" s="254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174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71">
        <v>11</v>
      </c>
      <c r="B64" s="172" t="s">
        <v>556</v>
      </c>
      <c r="C64" s="179" t="s">
        <v>557</v>
      </c>
      <c r="D64" s="173" t="s">
        <v>370</v>
      </c>
      <c r="E64" s="174">
        <v>188.76</v>
      </c>
      <c r="F64" s="175"/>
      <c r="G64" s="176">
        <f>ROUND(E64*F64,2)</f>
        <v>0</v>
      </c>
      <c r="H64" s="158"/>
      <c r="I64" s="157">
        <f>ROUND(E64*H64,2)</f>
        <v>0</v>
      </c>
      <c r="J64" s="158"/>
      <c r="K64" s="157">
        <f>ROUND(E64*J64,2)</f>
        <v>0</v>
      </c>
      <c r="L64" s="157">
        <v>21</v>
      </c>
      <c r="M64" s="157">
        <f>G64*(1+L64/100)</f>
        <v>0</v>
      </c>
      <c r="N64" s="156">
        <v>0</v>
      </c>
      <c r="O64" s="156">
        <f>ROUND(E64*N64,2)</f>
        <v>0</v>
      </c>
      <c r="P64" s="156">
        <v>0</v>
      </c>
      <c r="Q64" s="156">
        <f>ROUND(E64*P64,2)</f>
        <v>0</v>
      </c>
      <c r="R64" s="157"/>
      <c r="S64" s="157" t="s">
        <v>183</v>
      </c>
      <c r="T64" s="157" t="s">
        <v>759</v>
      </c>
      <c r="U64" s="157">
        <v>3.1E-2</v>
      </c>
      <c r="V64" s="157">
        <f>ROUND(E64*U64,2)</f>
        <v>5.85</v>
      </c>
      <c r="W64" s="157"/>
      <c r="X64" s="157" t="s">
        <v>234</v>
      </c>
      <c r="Y64" s="157" t="s">
        <v>171</v>
      </c>
      <c r="Z64" s="147"/>
      <c r="AA64" s="147"/>
      <c r="AB64" s="147"/>
      <c r="AC64" s="147"/>
      <c r="AD64" s="147"/>
      <c r="AE64" s="147"/>
      <c r="AF64" s="147"/>
      <c r="AG64" s="147" t="s">
        <v>235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2.5" outlineLevel="2" x14ac:dyDescent="0.2">
      <c r="A65" s="154"/>
      <c r="B65" s="155"/>
      <c r="C65" s="253" t="s">
        <v>558</v>
      </c>
      <c r="D65" s="254"/>
      <c r="E65" s="254"/>
      <c r="F65" s="254"/>
      <c r="G65" s="254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174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77" t="str">
        <f>C65</f>
        <v>- uložení sypaniny do násypů nebo na skládku s rozprostřením sypaniny ve vrstvách a s hrubým urovnáním.</v>
      </c>
      <c r="BB65" s="147"/>
      <c r="BC65" s="147"/>
      <c r="BD65" s="147"/>
      <c r="BE65" s="147"/>
      <c r="BF65" s="147"/>
      <c r="BG65" s="147"/>
      <c r="BH65" s="147"/>
    </row>
    <row r="66" spans="1:60" x14ac:dyDescent="0.2">
      <c r="A66" s="164" t="s">
        <v>163</v>
      </c>
      <c r="B66" s="165" t="s">
        <v>122</v>
      </c>
      <c r="C66" s="178" t="s">
        <v>123</v>
      </c>
      <c r="D66" s="166"/>
      <c r="E66" s="167"/>
      <c r="F66" s="168"/>
      <c r="G66" s="169">
        <f>SUMIF(AG67:AG67,"&lt;&gt;NOR",G67:G67)</f>
        <v>0</v>
      </c>
      <c r="H66" s="163"/>
      <c r="I66" s="163">
        <f>SUM(I67:I67)</f>
        <v>0</v>
      </c>
      <c r="J66" s="163"/>
      <c r="K66" s="163">
        <f>SUM(K67:K67)</f>
        <v>0</v>
      </c>
      <c r="L66" s="163"/>
      <c r="M66" s="163">
        <f>SUM(M67:M67)</f>
        <v>0</v>
      </c>
      <c r="N66" s="162"/>
      <c r="O66" s="162">
        <f>SUM(O67:O67)</f>
        <v>0</v>
      </c>
      <c r="P66" s="162"/>
      <c r="Q66" s="162">
        <f>SUM(Q67:Q67)</f>
        <v>0</v>
      </c>
      <c r="R66" s="163"/>
      <c r="S66" s="163"/>
      <c r="T66" s="163"/>
      <c r="U66" s="163"/>
      <c r="V66" s="163">
        <f>SUM(V67:V67)</f>
        <v>185.6</v>
      </c>
      <c r="W66" s="163"/>
      <c r="X66" s="163"/>
      <c r="Y66" s="163"/>
      <c r="AG66" t="s">
        <v>164</v>
      </c>
    </row>
    <row r="67" spans="1:60" outlineLevel="1" x14ac:dyDescent="0.2">
      <c r="A67" s="171">
        <v>12</v>
      </c>
      <c r="B67" s="172" t="s">
        <v>1070</v>
      </c>
      <c r="C67" s="179" t="s">
        <v>1071</v>
      </c>
      <c r="D67" s="173" t="s">
        <v>401</v>
      </c>
      <c r="E67" s="174">
        <v>475.90170999999998</v>
      </c>
      <c r="F67" s="175"/>
      <c r="G67" s="176">
        <f>ROUND(E67*F67,2)</f>
        <v>0</v>
      </c>
      <c r="H67" s="158"/>
      <c r="I67" s="157">
        <f>ROUND(E67*H67,2)</f>
        <v>0</v>
      </c>
      <c r="J67" s="158"/>
      <c r="K67" s="157">
        <f>ROUND(E67*J67,2)</f>
        <v>0</v>
      </c>
      <c r="L67" s="157">
        <v>21</v>
      </c>
      <c r="M67" s="157">
        <f>G67*(1+L67/100)</f>
        <v>0</v>
      </c>
      <c r="N67" s="156">
        <v>0</v>
      </c>
      <c r="O67" s="156">
        <f>ROUND(E67*N67,2)</f>
        <v>0</v>
      </c>
      <c r="P67" s="156">
        <v>0</v>
      </c>
      <c r="Q67" s="156">
        <f>ROUND(E67*P67,2)</f>
        <v>0</v>
      </c>
      <c r="R67" s="157"/>
      <c r="S67" s="157" t="s">
        <v>183</v>
      </c>
      <c r="T67" s="157" t="s">
        <v>759</v>
      </c>
      <c r="U67" s="157">
        <v>0.39</v>
      </c>
      <c r="V67" s="157">
        <f>ROUND(E67*U67,2)</f>
        <v>185.6</v>
      </c>
      <c r="W67" s="157"/>
      <c r="X67" s="157" t="s">
        <v>593</v>
      </c>
      <c r="Y67" s="157" t="s">
        <v>171</v>
      </c>
      <c r="Z67" s="147"/>
      <c r="AA67" s="147"/>
      <c r="AB67" s="147"/>
      <c r="AC67" s="147"/>
      <c r="AD67" s="147"/>
      <c r="AE67" s="147"/>
      <c r="AF67" s="147"/>
      <c r="AG67" s="147" t="s">
        <v>594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x14ac:dyDescent="0.2">
      <c r="A68" s="3"/>
      <c r="B68" s="4"/>
      <c r="C68" s="180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AE68">
        <v>15</v>
      </c>
      <c r="AF68">
        <v>21</v>
      </c>
      <c r="AG68" t="s">
        <v>149</v>
      </c>
    </row>
    <row r="69" spans="1:60" x14ac:dyDescent="0.2">
      <c r="A69" s="150"/>
      <c r="B69" s="151" t="s">
        <v>31</v>
      </c>
      <c r="C69" s="181"/>
      <c r="D69" s="152"/>
      <c r="E69" s="153"/>
      <c r="F69" s="153"/>
      <c r="G69" s="170">
        <f>G8+G31+G58+G66</f>
        <v>0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AE69">
        <f>SUMIF(L7:L67,AE68,G7:G67)</f>
        <v>0</v>
      </c>
      <c r="AF69">
        <f>SUMIF(L7:L67,AF68,G7:G67)</f>
        <v>0</v>
      </c>
      <c r="AG69" t="s">
        <v>185</v>
      </c>
    </row>
    <row r="70" spans="1:60" x14ac:dyDescent="0.2">
      <c r="A70" s="3"/>
      <c r="B70" s="4"/>
      <c r="C70" s="180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60" x14ac:dyDescent="0.2">
      <c r="A71" s="3"/>
      <c r="B71" s="4"/>
      <c r="C71" s="180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60" x14ac:dyDescent="0.2">
      <c r="A72" s="262" t="s">
        <v>186</v>
      </c>
      <c r="B72" s="262"/>
      <c r="C72" s="263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60" x14ac:dyDescent="0.2">
      <c r="A73" s="264"/>
      <c r="B73" s="265"/>
      <c r="C73" s="266"/>
      <c r="D73" s="265"/>
      <c r="E73" s="265"/>
      <c r="F73" s="265"/>
      <c r="G73" s="267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AG73" t="s">
        <v>187</v>
      </c>
    </row>
    <row r="74" spans="1:60" x14ac:dyDescent="0.2">
      <c r="A74" s="268"/>
      <c r="B74" s="269"/>
      <c r="C74" s="270"/>
      <c r="D74" s="269"/>
      <c r="E74" s="269"/>
      <c r="F74" s="269"/>
      <c r="G74" s="271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60" x14ac:dyDescent="0.2">
      <c r="A75" s="268"/>
      <c r="B75" s="269"/>
      <c r="C75" s="270"/>
      <c r="D75" s="269"/>
      <c r="E75" s="269"/>
      <c r="F75" s="269"/>
      <c r="G75" s="271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60" x14ac:dyDescent="0.2">
      <c r="A76" s="268"/>
      <c r="B76" s="269"/>
      <c r="C76" s="270"/>
      <c r="D76" s="269"/>
      <c r="E76" s="269"/>
      <c r="F76" s="269"/>
      <c r="G76" s="271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60" x14ac:dyDescent="0.2">
      <c r="A77" s="272"/>
      <c r="B77" s="273"/>
      <c r="C77" s="274"/>
      <c r="D77" s="273"/>
      <c r="E77" s="273"/>
      <c r="F77" s="273"/>
      <c r="G77" s="275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60" x14ac:dyDescent="0.2">
      <c r="A78" s="3"/>
      <c r="B78" s="4"/>
      <c r="C78" s="180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60" x14ac:dyDescent="0.2">
      <c r="C79" s="182"/>
      <c r="D79" s="10"/>
      <c r="AG79" t="s">
        <v>189</v>
      </c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OjhMublZApQPC7pT1WDrxucLGrcFKDCG5bZgM572LUDjFpyTS0axP9bflmBWapH0dZRvaHrBD9dECwWlxxdqdw==" saltValue="knV50V2UQRqaBBrGao7goQ==" spinCount="100000" sheet="1" formatRows="0"/>
  <mergeCells count="34">
    <mergeCell ref="A73:G77"/>
    <mergeCell ref="C10:G10"/>
    <mergeCell ref="C11:G11"/>
    <mergeCell ref="C12:G12"/>
    <mergeCell ref="C13:G13"/>
    <mergeCell ref="A1:G1"/>
    <mergeCell ref="C2:G2"/>
    <mergeCell ref="C3:G3"/>
    <mergeCell ref="C4:G4"/>
    <mergeCell ref="A72:C72"/>
    <mergeCell ref="C39:G39"/>
    <mergeCell ref="C14:G14"/>
    <mergeCell ref="C16:G16"/>
    <mergeCell ref="C20:G20"/>
    <mergeCell ref="C21:G21"/>
    <mergeCell ref="C22:G22"/>
    <mergeCell ref="C23:G23"/>
    <mergeCell ref="C24:G24"/>
    <mergeCell ref="C26:G26"/>
    <mergeCell ref="C33:G33"/>
    <mergeCell ref="C34:G34"/>
    <mergeCell ref="C38:G38"/>
    <mergeCell ref="C65:G65"/>
    <mergeCell ref="C40:G40"/>
    <mergeCell ref="C44:G44"/>
    <mergeCell ref="C45:G45"/>
    <mergeCell ref="C46:G46"/>
    <mergeCell ref="C50:G50"/>
    <mergeCell ref="C51:G51"/>
    <mergeCell ref="C52:G52"/>
    <mergeCell ref="C53:G53"/>
    <mergeCell ref="C55:G55"/>
    <mergeCell ref="C60:G60"/>
    <mergeCell ref="C63:G63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D388A-9EE7-4FE1-9C0C-87FD3919EA6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5" t="s">
        <v>7</v>
      </c>
      <c r="B1" s="255"/>
      <c r="C1" s="255"/>
      <c r="D1" s="255"/>
      <c r="E1" s="255"/>
      <c r="F1" s="255"/>
      <c r="G1" s="255"/>
      <c r="AG1" t="s">
        <v>137</v>
      </c>
    </row>
    <row r="2" spans="1:60" ht="24.95" customHeight="1" x14ac:dyDescent="0.2">
      <c r="A2" s="50" t="s">
        <v>8</v>
      </c>
      <c r="B2" s="49" t="s">
        <v>43</v>
      </c>
      <c r="C2" s="256" t="s">
        <v>44</v>
      </c>
      <c r="D2" s="257"/>
      <c r="E2" s="257"/>
      <c r="F2" s="257"/>
      <c r="G2" s="258"/>
      <c r="AG2" t="s">
        <v>138</v>
      </c>
    </row>
    <row r="3" spans="1:60" ht="24.95" customHeight="1" x14ac:dyDescent="0.2">
      <c r="A3" s="50" t="s">
        <v>9</v>
      </c>
      <c r="B3" s="49" t="s">
        <v>63</v>
      </c>
      <c r="C3" s="256" t="s">
        <v>64</v>
      </c>
      <c r="D3" s="257"/>
      <c r="E3" s="257"/>
      <c r="F3" s="257"/>
      <c r="G3" s="258"/>
      <c r="AC3" s="121" t="s">
        <v>138</v>
      </c>
      <c r="AG3" t="s">
        <v>139</v>
      </c>
    </row>
    <row r="4" spans="1:60" ht="24.95" customHeight="1" x14ac:dyDescent="0.2">
      <c r="A4" s="140" t="s">
        <v>10</v>
      </c>
      <c r="B4" s="141" t="s">
        <v>50</v>
      </c>
      <c r="C4" s="259" t="s">
        <v>66</v>
      </c>
      <c r="D4" s="260"/>
      <c r="E4" s="260"/>
      <c r="F4" s="260"/>
      <c r="G4" s="261"/>
      <c r="AG4" t="s">
        <v>140</v>
      </c>
    </row>
    <row r="5" spans="1:60" x14ac:dyDescent="0.2">
      <c r="D5" s="10"/>
    </row>
    <row r="6" spans="1:60" ht="38.25" x14ac:dyDescent="0.2">
      <c r="A6" s="143" t="s">
        <v>141</v>
      </c>
      <c r="B6" s="145" t="s">
        <v>142</v>
      </c>
      <c r="C6" s="145" t="s">
        <v>143</v>
      </c>
      <c r="D6" s="144" t="s">
        <v>144</v>
      </c>
      <c r="E6" s="143" t="s">
        <v>145</v>
      </c>
      <c r="F6" s="142" t="s">
        <v>146</v>
      </c>
      <c r="G6" s="143" t="s">
        <v>31</v>
      </c>
      <c r="H6" s="146" t="s">
        <v>32</v>
      </c>
      <c r="I6" s="146" t="s">
        <v>147</v>
      </c>
      <c r="J6" s="146" t="s">
        <v>33</v>
      </c>
      <c r="K6" s="146" t="s">
        <v>148</v>
      </c>
      <c r="L6" s="146" t="s">
        <v>149</v>
      </c>
      <c r="M6" s="146" t="s">
        <v>150</v>
      </c>
      <c r="N6" s="146" t="s">
        <v>151</v>
      </c>
      <c r="O6" s="146" t="s">
        <v>152</v>
      </c>
      <c r="P6" s="146" t="s">
        <v>153</v>
      </c>
      <c r="Q6" s="146" t="s">
        <v>154</v>
      </c>
      <c r="R6" s="146" t="s">
        <v>155</v>
      </c>
      <c r="S6" s="146" t="s">
        <v>156</v>
      </c>
      <c r="T6" s="146" t="s">
        <v>157</v>
      </c>
      <c r="U6" s="146" t="s">
        <v>158</v>
      </c>
      <c r="V6" s="146" t="s">
        <v>159</v>
      </c>
      <c r="W6" s="146" t="s">
        <v>160</v>
      </c>
      <c r="X6" s="146" t="s">
        <v>161</v>
      </c>
      <c r="Y6" s="146" t="s">
        <v>162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163</v>
      </c>
      <c r="B8" s="165" t="s">
        <v>104</v>
      </c>
      <c r="C8" s="178" t="s">
        <v>105</v>
      </c>
      <c r="D8" s="166"/>
      <c r="E8" s="167"/>
      <c r="F8" s="168"/>
      <c r="G8" s="169">
        <f>SUMIF(AG9:AG30,"&lt;&gt;NOR",G9:G30)</f>
        <v>0</v>
      </c>
      <c r="H8" s="163"/>
      <c r="I8" s="163">
        <f>SUM(I9:I30)</f>
        <v>0</v>
      </c>
      <c r="J8" s="163"/>
      <c r="K8" s="163">
        <f>SUM(K9:K30)</f>
        <v>0</v>
      </c>
      <c r="L8" s="163"/>
      <c r="M8" s="163">
        <f>SUM(M9:M30)</f>
        <v>0</v>
      </c>
      <c r="N8" s="162"/>
      <c r="O8" s="162">
        <f>SUM(O9:O30)</f>
        <v>0</v>
      </c>
      <c r="P8" s="162"/>
      <c r="Q8" s="162">
        <f>SUM(Q9:Q30)</f>
        <v>0</v>
      </c>
      <c r="R8" s="163"/>
      <c r="S8" s="163"/>
      <c r="T8" s="163"/>
      <c r="U8" s="163"/>
      <c r="V8" s="163">
        <f>SUM(V9:V30)</f>
        <v>63.550000000000004</v>
      </c>
      <c r="W8" s="163"/>
      <c r="X8" s="163"/>
      <c r="Y8" s="163"/>
      <c r="AG8" t="s">
        <v>164</v>
      </c>
    </row>
    <row r="9" spans="1:60" outlineLevel="1" x14ac:dyDescent="0.2">
      <c r="A9" s="171">
        <v>1</v>
      </c>
      <c r="B9" s="172" t="s">
        <v>368</v>
      </c>
      <c r="C9" s="179" t="s">
        <v>369</v>
      </c>
      <c r="D9" s="173" t="s">
        <v>370</v>
      </c>
      <c r="E9" s="174">
        <v>88.25</v>
      </c>
      <c r="F9" s="175"/>
      <c r="G9" s="176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7"/>
      <c r="S9" s="157" t="s">
        <v>183</v>
      </c>
      <c r="T9" s="157" t="s">
        <v>759</v>
      </c>
      <c r="U9" s="157">
        <v>0.22</v>
      </c>
      <c r="V9" s="157">
        <f>ROUND(E9*U9,2)</f>
        <v>19.420000000000002</v>
      </c>
      <c r="W9" s="157"/>
      <c r="X9" s="157" t="s">
        <v>234</v>
      </c>
      <c r="Y9" s="157" t="s">
        <v>171</v>
      </c>
      <c r="Z9" s="147"/>
      <c r="AA9" s="147"/>
      <c r="AB9" s="147"/>
      <c r="AC9" s="147"/>
      <c r="AD9" s="147"/>
      <c r="AE9" s="147"/>
      <c r="AF9" s="147"/>
      <c r="AG9" s="147" t="s">
        <v>235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53" t="s">
        <v>1073</v>
      </c>
      <c r="D10" s="254"/>
      <c r="E10" s="254"/>
      <c r="F10" s="254"/>
      <c r="G10" s="254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174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251" t="s">
        <v>372</v>
      </c>
      <c r="D11" s="252"/>
      <c r="E11" s="252"/>
      <c r="F11" s="252"/>
      <c r="G11" s="252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174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3" x14ac:dyDescent="0.2">
      <c r="A12" s="154"/>
      <c r="B12" s="155"/>
      <c r="C12" s="251" t="s">
        <v>1044</v>
      </c>
      <c r="D12" s="252"/>
      <c r="E12" s="252"/>
      <c r="F12" s="252"/>
      <c r="G12" s="252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174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77" t="str">
        <f>C12</f>
        <v>- položka bude prováděna v případě zjištění neúnosné zemní pláně, jen po odsouhlasení investorem a projektantem v rozsahu odsouhlasení</v>
      </c>
      <c r="BB12" s="147"/>
      <c r="BC12" s="147"/>
      <c r="BD12" s="147"/>
      <c r="BE12" s="147"/>
      <c r="BF12" s="147"/>
      <c r="BG12" s="147"/>
      <c r="BH12" s="147"/>
    </row>
    <row r="13" spans="1:60" ht="33.75" outlineLevel="3" x14ac:dyDescent="0.2">
      <c r="A13" s="154"/>
      <c r="B13" s="155"/>
      <c r="C13" s="251" t="s">
        <v>1072</v>
      </c>
      <c r="D13" s="252"/>
      <c r="E13" s="252"/>
      <c r="F13" s="252"/>
      <c r="G13" s="252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174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77" t="str">
        <f>C13</f>
        <v>- položky budou odsouhlaseny po vyhodnocení charakteristiky Edef2 - únosnosti na úrovni zemní pláně, která musí dosahovat hodnot předepsaných dle PD, hodnoty budou prověřeny statickou zatěžovací zkouškou (ZP</v>
      </c>
      <c r="BB13" s="147"/>
      <c r="BC13" s="147"/>
      <c r="BD13" s="147"/>
      <c r="BE13" s="147"/>
      <c r="BF13" s="147"/>
      <c r="BG13" s="147"/>
      <c r="BH13" s="147"/>
    </row>
    <row r="14" spans="1:60" ht="22.5" outlineLevel="3" x14ac:dyDescent="0.2">
      <c r="A14" s="154"/>
      <c r="B14" s="155"/>
      <c r="C14" s="251" t="s">
        <v>1045</v>
      </c>
      <c r="D14" s="252"/>
      <c r="E14" s="252"/>
      <c r="F14" s="252"/>
      <c r="G14" s="252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174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77" t="str">
        <f>C14</f>
        <v>komunikací) a rázovou zatěžovací zkouškou (chodníky, parkoviště) nebo jejich kombinací dle návrhu zkušební laboratoře provádějící zkoušky - či projektanta.</v>
      </c>
      <c r="BB14" s="147"/>
      <c r="BC14" s="147"/>
      <c r="BD14" s="147"/>
      <c r="BE14" s="147"/>
      <c r="BF14" s="147"/>
      <c r="BG14" s="147"/>
      <c r="BH14" s="147"/>
    </row>
    <row r="15" spans="1:60" outlineLevel="3" x14ac:dyDescent="0.2">
      <c r="A15" s="154"/>
      <c r="B15" s="155"/>
      <c r="C15" s="193" t="s">
        <v>1046</v>
      </c>
      <c r="D15" s="159"/>
      <c r="E15" s="160"/>
      <c r="F15" s="161"/>
      <c r="G15" s="161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174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135" outlineLevel="3" x14ac:dyDescent="0.2">
      <c r="A16" s="154"/>
      <c r="B16" s="155"/>
      <c r="C16" s="251" t="s">
        <v>1047</v>
      </c>
      <c r="D16" s="252"/>
      <c r="E16" s="252"/>
      <c r="F16" s="252"/>
      <c r="G16" s="252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174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77" t="str">
        <f>C16</f>
        <v>- dle ČSN 736133 - návrh a provádění zemního tělesa PK je minimální vrstva pro sanaci ZP stanovena tabulkou 5 a určenou zeminou v rozsahu 0,30-0,50 m, v rámci stavby bude upřednostněno provádění co nejmenších zemních prací na sanacích, tzn. pro sanaci jsou v rámci rozpočtové části navrženy hloubky 0,50 m pro komunikaci, 0,30 m pro chodníky a ostatní zpevněné plochy. Tato hloubka však nemusí být využita při zjištění dobrých výsledků únosnosti ZP - modul Edef2. Odkopy jsou rozepsány pro komunikace, chodníky i parkoviště a ostatní zpevněné plochy na 2 části (v mocnosti 1/2 předepsané vrstvy - 0,50 m (2x0,25 m) 0,30 m( 2x0,15 m) kdy bude v případě účelnosti proveden zkušební úsek délky cca 5,0 m v poloviční mocnosti sanace a v případě dosažení dostatečných hodnot únosnosti modulu Edef2 bude v daném úseku využito 1/2 mocnosti sanace, v opačném případě bude využita mocnost plná, v případě nedostatečných parametrů únosnosti i při plné vrtsvě provádění sanace bude toto řešeno operativně na stavbě návrhem projektanta ve spolupráci se silniční laboratoří.</v>
      </c>
      <c r="BB16" s="147"/>
      <c r="BC16" s="147"/>
      <c r="BD16" s="147"/>
      <c r="BE16" s="147"/>
      <c r="BF16" s="147"/>
      <c r="BG16" s="147"/>
      <c r="BH16" s="147"/>
    </row>
    <row r="17" spans="1:60" ht="22.5" outlineLevel="2" x14ac:dyDescent="0.2">
      <c r="A17" s="154"/>
      <c r="B17" s="155"/>
      <c r="C17" s="185" t="s">
        <v>1074</v>
      </c>
      <c r="D17" s="183"/>
      <c r="E17" s="184">
        <v>44.125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239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3" x14ac:dyDescent="0.2">
      <c r="A18" s="154"/>
      <c r="B18" s="155"/>
      <c r="C18" s="185" t="s">
        <v>1075</v>
      </c>
      <c r="D18" s="183"/>
      <c r="E18" s="184">
        <v>44.125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239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1">
        <v>2</v>
      </c>
      <c r="B19" s="172" t="s">
        <v>377</v>
      </c>
      <c r="C19" s="179" t="s">
        <v>378</v>
      </c>
      <c r="D19" s="173" t="s">
        <v>370</v>
      </c>
      <c r="E19" s="174">
        <v>88.25</v>
      </c>
      <c r="F19" s="175"/>
      <c r="G19" s="176">
        <f>ROUND(E19*F19,2)</f>
        <v>0</v>
      </c>
      <c r="H19" s="158"/>
      <c r="I19" s="157">
        <f>ROUND(E19*H19,2)</f>
        <v>0</v>
      </c>
      <c r="J19" s="158"/>
      <c r="K19" s="157">
        <f>ROUND(E19*J19,2)</f>
        <v>0</v>
      </c>
      <c r="L19" s="157">
        <v>21</v>
      </c>
      <c r="M19" s="157">
        <f>G19*(1+L19/100)</f>
        <v>0</v>
      </c>
      <c r="N19" s="156">
        <v>0</v>
      </c>
      <c r="O19" s="156">
        <f>ROUND(E19*N19,2)</f>
        <v>0</v>
      </c>
      <c r="P19" s="156">
        <v>0</v>
      </c>
      <c r="Q19" s="156">
        <f>ROUND(E19*P19,2)</f>
        <v>0</v>
      </c>
      <c r="R19" s="157"/>
      <c r="S19" s="157" t="s">
        <v>183</v>
      </c>
      <c r="T19" s="157" t="s">
        <v>759</v>
      </c>
      <c r="U19" s="157">
        <v>0.43</v>
      </c>
      <c r="V19" s="157">
        <f>ROUND(E19*U19,2)</f>
        <v>37.950000000000003</v>
      </c>
      <c r="W19" s="157"/>
      <c r="X19" s="157" t="s">
        <v>234</v>
      </c>
      <c r="Y19" s="157" t="s">
        <v>171</v>
      </c>
      <c r="Z19" s="147"/>
      <c r="AA19" s="147"/>
      <c r="AB19" s="147"/>
      <c r="AC19" s="147"/>
      <c r="AD19" s="147"/>
      <c r="AE19" s="147"/>
      <c r="AF19" s="147"/>
      <c r="AG19" s="147" t="s">
        <v>235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253" t="s">
        <v>1073</v>
      </c>
      <c r="D20" s="254"/>
      <c r="E20" s="254"/>
      <c r="F20" s="254"/>
      <c r="G20" s="254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174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 x14ac:dyDescent="0.2">
      <c r="A21" s="154"/>
      <c r="B21" s="155"/>
      <c r="C21" s="251" t="s">
        <v>379</v>
      </c>
      <c r="D21" s="252"/>
      <c r="E21" s="252"/>
      <c r="F21" s="252"/>
      <c r="G21" s="252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174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3" x14ac:dyDescent="0.2">
      <c r="A22" s="154"/>
      <c r="B22" s="155"/>
      <c r="C22" s="251" t="s">
        <v>1044</v>
      </c>
      <c r="D22" s="252"/>
      <c r="E22" s="252"/>
      <c r="F22" s="252"/>
      <c r="G22" s="252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174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77" t="str">
        <f>C22</f>
        <v>- položka bude prováděna v případě zjištění neúnosné zemní pláně, jen po odsouhlasení investorem a projektantem v rozsahu odsouhlasení</v>
      </c>
      <c r="BB22" s="147"/>
      <c r="BC22" s="147"/>
      <c r="BD22" s="147"/>
      <c r="BE22" s="147"/>
      <c r="BF22" s="147"/>
      <c r="BG22" s="147"/>
      <c r="BH22" s="147"/>
    </row>
    <row r="23" spans="1:60" ht="33.75" outlineLevel="3" x14ac:dyDescent="0.2">
      <c r="A23" s="154"/>
      <c r="B23" s="155"/>
      <c r="C23" s="251" t="s">
        <v>1072</v>
      </c>
      <c r="D23" s="252"/>
      <c r="E23" s="252"/>
      <c r="F23" s="252"/>
      <c r="G23" s="252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174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77" t="str">
        <f>C23</f>
        <v>- položky budou odsouhlaseny po vyhodnocení charakteristiky Edef2 - únosnosti na úrovni zemní pláně, která musí dosahovat hodnot předepsaných dle PD, hodnoty budou prověřeny statickou zatěžovací zkouškou (ZP</v>
      </c>
      <c r="BB23" s="147"/>
      <c r="BC23" s="147"/>
      <c r="BD23" s="147"/>
      <c r="BE23" s="147"/>
      <c r="BF23" s="147"/>
      <c r="BG23" s="147"/>
      <c r="BH23" s="147"/>
    </row>
    <row r="24" spans="1:60" ht="22.5" outlineLevel="3" x14ac:dyDescent="0.2">
      <c r="A24" s="154"/>
      <c r="B24" s="155"/>
      <c r="C24" s="251" t="s">
        <v>1045</v>
      </c>
      <c r="D24" s="252"/>
      <c r="E24" s="252"/>
      <c r="F24" s="252"/>
      <c r="G24" s="252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174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77" t="str">
        <f>C24</f>
        <v>komunikací) a rázovou zatěžovací zkouškou (chodníky, parkoviště) nebo jejich kombinací dle návrhu zkušební laboratoře provádějící zkoušky - či projektanta.</v>
      </c>
      <c r="BB24" s="147"/>
      <c r="BC24" s="147"/>
      <c r="BD24" s="147"/>
      <c r="BE24" s="147"/>
      <c r="BF24" s="147"/>
      <c r="BG24" s="147"/>
      <c r="BH24" s="147"/>
    </row>
    <row r="25" spans="1:60" outlineLevel="3" x14ac:dyDescent="0.2">
      <c r="A25" s="154"/>
      <c r="B25" s="155"/>
      <c r="C25" s="193" t="s">
        <v>1046</v>
      </c>
      <c r="D25" s="159"/>
      <c r="E25" s="160"/>
      <c r="F25" s="161"/>
      <c r="G25" s="161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174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135" outlineLevel="3" x14ac:dyDescent="0.2">
      <c r="A26" s="154"/>
      <c r="B26" s="155"/>
      <c r="C26" s="251" t="s">
        <v>1047</v>
      </c>
      <c r="D26" s="252"/>
      <c r="E26" s="252"/>
      <c r="F26" s="252"/>
      <c r="G26" s="252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174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77" t="str">
        <f>C26</f>
        <v>- dle ČSN 736133 - návrh a provádění zemního tělesa PK je minimální vrstva pro sanaci ZP stanovena tabulkou 5 a určenou zeminou v rozsahu 0,30-0,50 m, v rámci stavby bude upřednostněno provádění co nejmenších zemních prací na sanacích, tzn. pro sanaci jsou v rámci rozpočtové části navrženy hloubky 0,50 m pro komunikaci, 0,30 m pro chodníky a ostatní zpevněné plochy. Tato hloubka však nemusí být využita při zjištění dobrých výsledků únosnosti ZP - modul Edef2. Odkopy jsou rozepsány pro komunikace, chodníky i parkoviště a ostatní zpevněné plochy na 2 části (v mocnosti 1/2 předepsané vrstvy - 0,50 m (2x0,25 m) 0,30 m( 2x0,15 m) kdy bude v případě účelnosti proveden zkušební úsek délky cca 5,0 m v poloviční mocnosti sanace a v případě dosažení dostatečných hodnot únosnosti modulu Edef2 bude v daném úseku využito 1/2 mocnosti sanace, v opačném případě bude využita mocnost plná, v případě nedostatečných parametrů únosnosti i při plné vrtsvě provádění sanace bude toto řešeno operativně na stavbě návrhem projektanta ve spolupráci se silniční laboratoří.</v>
      </c>
      <c r="BB26" s="147"/>
      <c r="BC26" s="147"/>
      <c r="BD26" s="147"/>
      <c r="BE26" s="147"/>
      <c r="BF26" s="147"/>
      <c r="BG26" s="147"/>
      <c r="BH26" s="147"/>
    </row>
    <row r="27" spans="1:60" ht="22.5" outlineLevel="2" x14ac:dyDescent="0.2">
      <c r="A27" s="154"/>
      <c r="B27" s="155"/>
      <c r="C27" s="185" t="s">
        <v>1074</v>
      </c>
      <c r="D27" s="183"/>
      <c r="E27" s="184">
        <v>44.125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239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.5" outlineLevel="3" x14ac:dyDescent="0.2">
      <c r="A28" s="154"/>
      <c r="B28" s="155"/>
      <c r="C28" s="185" t="s">
        <v>1075</v>
      </c>
      <c r="D28" s="183"/>
      <c r="E28" s="184">
        <v>44.125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239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86">
        <v>3</v>
      </c>
      <c r="B29" s="187" t="s">
        <v>380</v>
      </c>
      <c r="C29" s="192" t="s">
        <v>381</v>
      </c>
      <c r="D29" s="188" t="s">
        <v>370</v>
      </c>
      <c r="E29" s="189">
        <v>88.25</v>
      </c>
      <c r="F29" s="190"/>
      <c r="G29" s="191">
        <f>ROUND(E29*F29,2)</f>
        <v>0</v>
      </c>
      <c r="H29" s="158"/>
      <c r="I29" s="157">
        <f>ROUND(E29*H29,2)</f>
        <v>0</v>
      </c>
      <c r="J29" s="158"/>
      <c r="K29" s="157">
        <f>ROUND(E29*J29,2)</f>
        <v>0</v>
      </c>
      <c r="L29" s="157">
        <v>21</v>
      </c>
      <c r="M29" s="157">
        <f>G29*(1+L29/100)</f>
        <v>0</v>
      </c>
      <c r="N29" s="156">
        <v>0</v>
      </c>
      <c r="O29" s="156">
        <f>ROUND(E29*N29,2)</f>
        <v>0</v>
      </c>
      <c r="P29" s="156">
        <v>0</v>
      </c>
      <c r="Q29" s="156">
        <f>ROUND(E29*P29,2)</f>
        <v>0</v>
      </c>
      <c r="R29" s="157"/>
      <c r="S29" s="157" t="s">
        <v>183</v>
      </c>
      <c r="T29" s="157" t="s">
        <v>759</v>
      </c>
      <c r="U29" s="157">
        <v>0.03</v>
      </c>
      <c r="V29" s="157">
        <f>ROUND(E29*U29,2)</f>
        <v>2.65</v>
      </c>
      <c r="W29" s="157"/>
      <c r="X29" s="157" t="s">
        <v>234</v>
      </c>
      <c r="Y29" s="157" t="s">
        <v>171</v>
      </c>
      <c r="Z29" s="147"/>
      <c r="AA29" s="147"/>
      <c r="AB29" s="147"/>
      <c r="AC29" s="147"/>
      <c r="AD29" s="147"/>
      <c r="AE29" s="147"/>
      <c r="AF29" s="147"/>
      <c r="AG29" s="147" t="s">
        <v>235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86">
        <v>4</v>
      </c>
      <c r="B30" s="187" t="s">
        <v>382</v>
      </c>
      <c r="C30" s="192" t="s">
        <v>383</v>
      </c>
      <c r="D30" s="188" t="s">
        <v>370</v>
      </c>
      <c r="E30" s="189">
        <v>88.25</v>
      </c>
      <c r="F30" s="190"/>
      <c r="G30" s="191">
        <f>ROUND(E30*F30,2)</f>
        <v>0</v>
      </c>
      <c r="H30" s="158"/>
      <c r="I30" s="157">
        <f>ROUND(E30*H30,2)</f>
        <v>0</v>
      </c>
      <c r="J30" s="158"/>
      <c r="K30" s="157">
        <f>ROUND(E30*J30,2)</f>
        <v>0</v>
      </c>
      <c r="L30" s="157">
        <v>21</v>
      </c>
      <c r="M30" s="157">
        <f>G30*(1+L30/100)</f>
        <v>0</v>
      </c>
      <c r="N30" s="156">
        <v>0</v>
      </c>
      <c r="O30" s="156">
        <f>ROUND(E30*N30,2)</f>
        <v>0</v>
      </c>
      <c r="P30" s="156">
        <v>0</v>
      </c>
      <c r="Q30" s="156">
        <f>ROUND(E30*P30,2)</f>
        <v>0</v>
      </c>
      <c r="R30" s="157"/>
      <c r="S30" s="157" t="s">
        <v>183</v>
      </c>
      <c r="T30" s="157" t="s">
        <v>759</v>
      </c>
      <c r="U30" s="157">
        <v>0.04</v>
      </c>
      <c r="V30" s="157">
        <f>ROUND(E30*U30,2)</f>
        <v>3.53</v>
      </c>
      <c r="W30" s="157"/>
      <c r="X30" s="157" t="s">
        <v>234</v>
      </c>
      <c r="Y30" s="157" t="s">
        <v>171</v>
      </c>
      <c r="Z30" s="147"/>
      <c r="AA30" s="147"/>
      <c r="AB30" s="147"/>
      <c r="AC30" s="147"/>
      <c r="AD30" s="147"/>
      <c r="AE30" s="147"/>
      <c r="AF30" s="147"/>
      <c r="AG30" s="147" t="s">
        <v>235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x14ac:dyDescent="0.2">
      <c r="A31" s="164" t="s">
        <v>163</v>
      </c>
      <c r="B31" s="165" t="s">
        <v>114</v>
      </c>
      <c r="C31" s="178" t="s">
        <v>115</v>
      </c>
      <c r="D31" s="166"/>
      <c r="E31" s="167"/>
      <c r="F31" s="168"/>
      <c r="G31" s="169">
        <f>SUMIF(AG32:AG57,"&lt;&gt;NOR",G32:G57)</f>
        <v>0</v>
      </c>
      <c r="H31" s="163"/>
      <c r="I31" s="163">
        <f>SUM(I32:I57)</f>
        <v>0</v>
      </c>
      <c r="J31" s="163"/>
      <c r="K31" s="163">
        <f>SUM(K32:K57)</f>
        <v>0</v>
      </c>
      <c r="L31" s="163"/>
      <c r="M31" s="163">
        <f>SUM(M32:M57)</f>
        <v>0</v>
      </c>
      <c r="N31" s="162"/>
      <c r="O31" s="162">
        <f>SUM(O32:O57)</f>
        <v>389.31</v>
      </c>
      <c r="P31" s="162"/>
      <c r="Q31" s="162">
        <f>SUM(Q32:Q57)</f>
        <v>0</v>
      </c>
      <c r="R31" s="163"/>
      <c r="S31" s="163"/>
      <c r="T31" s="163"/>
      <c r="U31" s="163"/>
      <c r="V31" s="163">
        <f>SUM(V32:V57)</f>
        <v>38.83</v>
      </c>
      <c r="W31" s="163"/>
      <c r="X31" s="163"/>
      <c r="Y31" s="163"/>
      <c r="AG31" t="s">
        <v>164</v>
      </c>
    </row>
    <row r="32" spans="1:60" outlineLevel="1" x14ac:dyDescent="0.2">
      <c r="A32" s="171">
        <v>5</v>
      </c>
      <c r="B32" s="172" t="s">
        <v>618</v>
      </c>
      <c r="C32" s="179" t="s">
        <v>619</v>
      </c>
      <c r="D32" s="173" t="s">
        <v>250</v>
      </c>
      <c r="E32" s="174">
        <v>353</v>
      </c>
      <c r="F32" s="175"/>
      <c r="G32" s="176">
        <f>ROUND(E32*F32,2)</f>
        <v>0</v>
      </c>
      <c r="H32" s="158"/>
      <c r="I32" s="157">
        <f>ROUND(E32*H32,2)</f>
        <v>0</v>
      </c>
      <c r="J32" s="158"/>
      <c r="K32" s="157">
        <f>ROUND(E32*J32,2)</f>
        <v>0</v>
      </c>
      <c r="L32" s="157">
        <v>21</v>
      </c>
      <c r="M32" s="157">
        <f>G32*(1+L32/100)</f>
        <v>0</v>
      </c>
      <c r="N32" s="156">
        <v>0</v>
      </c>
      <c r="O32" s="156">
        <f>ROUND(E32*N32,2)</f>
        <v>0</v>
      </c>
      <c r="P32" s="156">
        <v>0</v>
      </c>
      <c r="Q32" s="156">
        <f>ROUND(E32*P32,2)</f>
        <v>0</v>
      </c>
      <c r="R32" s="157"/>
      <c r="S32" s="157" t="s">
        <v>183</v>
      </c>
      <c r="T32" s="157" t="s">
        <v>759</v>
      </c>
      <c r="U32" s="157">
        <v>0.02</v>
      </c>
      <c r="V32" s="157">
        <f>ROUND(E32*U32,2)</f>
        <v>7.06</v>
      </c>
      <c r="W32" s="157"/>
      <c r="X32" s="157" t="s">
        <v>234</v>
      </c>
      <c r="Y32" s="157" t="s">
        <v>171</v>
      </c>
      <c r="Z32" s="147"/>
      <c r="AA32" s="147"/>
      <c r="AB32" s="147"/>
      <c r="AC32" s="147"/>
      <c r="AD32" s="147"/>
      <c r="AE32" s="147"/>
      <c r="AF32" s="147"/>
      <c r="AG32" s="147" t="s">
        <v>235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253" t="s">
        <v>1050</v>
      </c>
      <c r="D33" s="254"/>
      <c r="E33" s="254"/>
      <c r="F33" s="254"/>
      <c r="G33" s="254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174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3" x14ac:dyDescent="0.2">
      <c r="A34" s="154"/>
      <c r="B34" s="155"/>
      <c r="C34" s="251" t="s">
        <v>1051</v>
      </c>
      <c r="D34" s="252"/>
      <c r="E34" s="252"/>
      <c r="F34" s="252"/>
      <c r="G34" s="252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174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77" t="str">
        <f>C34</f>
        <v>- položka bude prováděna v případě zjištění neúnosné zemní pláně, jen po odsouhlasení investorem a projektantem v rozsahu odsouhlasení, popis viz položky sanací</v>
      </c>
      <c r="BB34" s="147"/>
      <c r="BC34" s="147"/>
      <c r="BD34" s="147"/>
      <c r="BE34" s="147"/>
      <c r="BF34" s="147"/>
      <c r="BG34" s="147"/>
      <c r="BH34" s="147"/>
    </row>
    <row r="35" spans="1:60" ht="22.5" outlineLevel="2" x14ac:dyDescent="0.2">
      <c r="A35" s="154"/>
      <c r="B35" s="155"/>
      <c r="C35" s="185" t="s">
        <v>1076</v>
      </c>
      <c r="D35" s="183"/>
      <c r="E35" s="184">
        <v>176.5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239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2.5" outlineLevel="3" x14ac:dyDescent="0.2">
      <c r="A36" s="154"/>
      <c r="B36" s="155"/>
      <c r="C36" s="185" t="s">
        <v>1077</v>
      </c>
      <c r="D36" s="183"/>
      <c r="E36" s="184">
        <v>176.5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239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1">
        <v>6</v>
      </c>
      <c r="B37" s="172" t="s">
        <v>1054</v>
      </c>
      <c r="C37" s="179" t="s">
        <v>1055</v>
      </c>
      <c r="D37" s="173" t="s">
        <v>250</v>
      </c>
      <c r="E37" s="174">
        <v>353</v>
      </c>
      <c r="F37" s="175"/>
      <c r="G37" s="176">
        <f>ROUND(E37*F37,2)</f>
        <v>0</v>
      </c>
      <c r="H37" s="158"/>
      <c r="I37" s="157">
        <f>ROUND(E37*H37,2)</f>
        <v>0</v>
      </c>
      <c r="J37" s="158"/>
      <c r="K37" s="157">
        <f>ROUND(E37*J37,2)</f>
        <v>0</v>
      </c>
      <c r="L37" s="157">
        <v>21</v>
      </c>
      <c r="M37" s="157">
        <f>G37*(1+L37/100)</f>
        <v>0</v>
      </c>
      <c r="N37" s="156">
        <v>3.0000000000000001E-5</v>
      </c>
      <c r="O37" s="156">
        <f>ROUND(E37*N37,2)</f>
        <v>0.01</v>
      </c>
      <c r="P37" s="156">
        <v>0</v>
      </c>
      <c r="Q37" s="156">
        <f>ROUND(E37*P37,2)</f>
        <v>0</v>
      </c>
      <c r="R37" s="157"/>
      <c r="S37" s="157" t="s">
        <v>183</v>
      </c>
      <c r="T37" s="157" t="s">
        <v>759</v>
      </c>
      <c r="U37" s="157">
        <v>0.03</v>
      </c>
      <c r="V37" s="157">
        <f>ROUND(E37*U37,2)</f>
        <v>10.59</v>
      </c>
      <c r="W37" s="157"/>
      <c r="X37" s="157" t="s">
        <v>234</v>
      </c>
      <c r="Y37" s="157" t="s">
        <v>171</v>
      </c>
      <c r="Z37" s="147"/>
      <c r="AA37" s="147"/>
      <c r="AB37" s="147"/>
      <c r="AC37" s="147"/>
      <c r="AD37" s="147"/>
      <c r="AE37" s="147"/>
      <c r="AF37" s="147"/>
      <c r="AG37" s="147" t="s">
        <v>235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 x14ac:dyDescent="0.2">
      <c r="A38" s="154"/>
      <c r="B38" s="155"/>
      <c r="C38" s="253" t="s">
        <v>1056</v>
      </c>
      <c r="D38" s="254"/>
      <c r="E38" s="254"/>
      <c r="F38" s="254"/>
      <c r="G38" s="254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174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">
      <c r="A39" s="154"/>
      <c r="B39" s="155"/>
      <c r="C39" s="251" t="s">
        <v>1057</v>
      </c>
      <c r="D39" s="252"/>
      <c r="E39" s="252"/>
      <c r="F39" s="252"/>
      <c r="G39" s="252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174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3" x14ac:dyDescent="0.2">
      <c r="A40" s="154"/>
      <c r="B40" s="155"/>
      <c r="C40" s="251" t="s">
        <v>1051</v>
      </c>
      <c r="D40" s="252"/>
      <c r="E40" s="252"/>
      <c r="F40" s="252"/>
      <c r="G40" s="252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174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77" t="str">
        <f>C40</f>
        <v>- položka bude prováděna v případě zjištění neúnosné zemní pláně, jen po odsouhlasení investorem a projektantem v rozsahu odsouhlasení, popis viz položky sanací</v>
      </c>
      <c r="BB40" s="147"/>
      <c r="BC40" s="147"/>
      <c r="BD40" s="147"/>
      <c r="BE40" s="147"/>
      <c r="BF40" s="147"/>
      <c r="BG40" s="147"/>
      <c r="BH40" s="147"/>
    </row>
    <row r="41" spans="1:60" ht="22.5" outlineLevel="2" x14ac:dyDescent="0.2">
      <c r="A41" s="154"/>
      <c r="B41" s="155"/>
      <c r="C41" s="185" t="s">
        <v>1076</v>
      </c>
      <c r="D41" s="183"/>
      <c r="E41" s="184">
        <v>176.5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239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2.5" outlineLevel="3" x14ac:dyDescent="0.2">
      <c r="A42" s="154"/>
      <c r="B42" s="155"/>
      <c r="C42" s="185" t="s">
        <v>1077</v>
      </c>
      <c r="D42" s="183"/>
      <c r="E42" s="184">
        <v>176.5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239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1">
        <v>7</v>
      </c>
      <c r="B43" s="172" t="s">
        <v>1058</v>
      </c>
      <c r="C43" s="179" t="s">
        <v>1059</v>
      </c>
      <c r="D43" s="173" t="s">
        <v>250</v>
      </c>
      <c r="E43" s="174">
        <v>388.3</v>
      </c>
      <c r="F43" s="175"/>
      <c r="G43" s="176">
        <f>ROUND(E43*F43,2)</f>
        <v>0</v>
      </c>
      <c r="H43" s="158"/>
      <c r="I43" s="157">
        <f>ROUND(E43*H43,2)</f>
        <v>0</v>
      </c>
      <c r="J43" s="158"/>
      <c r="K43" s="157">
        <f>ROUND(E43*J43,2)</f>
        <v>0</v>
      </c>
      <c r="L43" s="157">
        <v>21</v>
      </c>
      <c r="M43" s="157">
        <f>G43*(1+L43/100)</f>
        <v>0</v>
      </c>
      <c r="N43" s="156">
        <v>2.9999999999999997E-4</v>
      </c>
      <c r="O43" s="156">
        <f>ROUND(E43*N43,2)</f>
        <v>0.12</v>
      </c>
      <c r="P43" s="156">
        <v>0</v>
      </c>
      <c r="Q43" s="156">
        <f>ROUND(E43*P43,2)</f>
        <v>0</v>
      </c>
      <c r="R43" s="157" t="s">
        <v>402</v>
      </c>
      <c r="S43" s="157" t="s">
        <v>183</v>
      </c>
      <c r="T43" s="157" t="s">
        <v>759</v>
      </c>
      <c r="U43" s="157">
        <v>0</v>
      </c>
      <c r="V43" s="157">
        <f>ROUND(E43*U43,2)</f>
        <v>0</v>
      </c>
      <c r="W43" s="157"/>
      <c r="X43" s="157" t="s">
        <v>403</v>
      </c>
      <c r="Y43" s="157" t="s">
        <v>171</v>
      </c>
      <c r="Z43" s="147"/>
      <c r="AA43" s="147"/>
      <c r="AB43" s="147"/>
      <c r="AC43" s="147"/>
      <c r="AD43" s="147"/>
      <c r="AE43" s="147"/>
      <c r="AF43" s="147"/>
      <c r="AG43" s="147" t="s">
        <v>404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">
      <c r="A44" s="154"/>
      <c r="B44" s="155"/>
      <c r="C44" s="253" t="s">
        <v>1056</v>
      </c>
      <c r="D44" s="254"/>
      <c r="E44" s="254"/>
      <c r="F44" s="254"/>
      <c r="G44" s="254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174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 x14ac:dyDescent="0.2">
      <c r="A45" s="154"/>
      <c r="B45" s="155"/>
      <c r="C45" s="251" t="s">
        <v>1060</v>
      </c>
      <c r="D45" s="252"/>
      <c r="E45" s="252"/>
      <c r="F45" s="252"/>
      <c r="G45" s="252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174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2.5" outlineLevel="3" x14ac:dyDescent="0.2">
      <c r="A46" s="154"/>
      <c r="B46" s="155"/>
      <c r="C46" s="251" t="s">
        <v>1051</v>
      </c>
      <c r="D46" s="252"/>
      <c r="E46" s="252"/>
      <c r="F46" s="252"/>
      <c r="G46" s="252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174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77" t="str">
        <f>C46</f>
        <v>- položka bude prováděna v případě zjištění neúnosné zemní pláně, jen po odsouhlasení investorem a projektantem v rozsahu odsouhlasení, popis viz položky sanací</v>
      </c>
      <c r="BB46" s="147"/>
      <c r="BC46" s="147"/>
      <c r="BD46" s="147"/>
      <c r="BE46" s="147"/>
      <c r="BF46" s="147"/>
      <c r="BG46" s="147"/>
      <c r="BH46" s="147"/>
    </row>
    <row r="47" spans="1:60" ht="22.5" outlineLevel="2" x14ac:dyDescent="0.2">
      <c r="A47" s="154"/>
      <c r="B47" s="155"/>
      <c r="C47" s="185" t="s">
        <v>1078</v>
      </c>
      <c r="D47" s="183"/>
      <c r="E47" s="184">
        <v>194.15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239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2.5" outlineLevel="3" x14ac:dyDescent="0.2">
      <c r="A48" s="154"/>
      <c r="B48" s="155"/>
      <c r="C48" s="185" t="s">
        <v>1079</v>
      </c>
      <c r="D48" s="183"/>
      <c r="E48" s="184">
        <v>194.15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239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71">
        <v>8</v>
      </c>
      <c r="B49" s="172" t="s">
        <v>1080</v>
      </c>
      <c r="C49" s="179" t="s">
        <v>1081</v>
      </c>
      <c r="D49" s="173" t="s">
        <v>250</v>
      </c>
      <c r="E49" s="174">
        <v>706</v>
      </c>
      <c r="F49" s="175"/>
      <c r="G49" s="176">
        <f>ROUND(E49*F49,2)</f>
        <v>0</v>
      </c>
      <c r="H49" s="158"/>
      <c r="I49" s="157">
        <f>ROUND(E49*H49,2)</f>
        <v>0</v>
      </c>
      <c r="J49" s="158"/>
      <c r="K49" s="157">
        <f>ROUND(E49*J49,2)</f>
        <v>0</v>
      </c>
      <c r="L49" s="157">
        <v>21</v>
      </c>
      <c r="M49" s="157">
        <f>G49*(1+L49/100)</f>
        <v>0</v>
      </c>
      <c r="N49" s="156">
        <v>0.55125000000000002</v>
      </c>
      <c r="O49" s="156">
        <f>ROUND(E49*N49,2)</f>
        <v>389.18</v>
      </c>
      <c r="P49" s="156">
        <v>0</v>
      </c>
      <c r="Q49" s="156">
        <f>ROUND(E49*P49,2)</f>
        <v>0</v>
      </c>
      <c r="R49" s="157"/>
      <c r="S49" s="157" t="s">
        <v>183</v>
      </c>
      <c r="T49" s="157" t="s">
        <v>759</v>
      </c>
      <c r="U49" s="157">
        <v>0.03</v>
      </c>
      <c r="V49" s="157">
        <f>ROUND(E49*U49,2)</f>
        <v>21.18</v>
      </c>
      <c r="W49" s="157"/>
      <c r="X49" s="157" t="s">
        <v>234</v>
      </c>
      <c r="Y49" s="157" t="s">
        <v>171</v>
      </c>
      <c r="Z49" s="147"/>
      <c r="AA49" s="147"/>
      <c r="AB49" s="147"/>
      <c r="AC49" s="147"/>
      <c r="AD49" s="147"/>
      <c r="AE49" s="147"/>
      <c r="AF49" s="147"/>
      <c r="AG49" s="147" t="s">
        <v>235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253" t="s">
        <v>1082</v>
      </c>
      <c r="D50" s="254"/>
      <c r="E50" s="254"/>
      <c r="F50" s="254"/>
      <c r="G50" s="254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174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22.5" outlineLevel="3" x14ac:dyDescent="0.2">
      <c r="A51" s="154"/>
      <c r="B51" s="155"/>
      <c r="C51" s="251" t="s">
        <v>1044</v>
      </c>
      <c r="D51" s="252"/>
      <c r="E51" s="252"/>
      <c r="F51" s="252"/>
      <c r="G51" s="252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174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77" t="str">
        <f>C51</f>
        <v>- položka bude prováděna v případě zjištění neúnosné zemní pláně, jen po odsouhlasení investorem a projektantem v rozsahu odsouhlasení</v>
      </c>
      <c r="BB51" s="147"/>
      <c r="BC51" s="147"/>
      <c r="BD51" s="147"/>
      <c r="BE51" s="147"/>
      <c r="BF51" s="147"/>
      <c r="BG51" s="147"/>
      <c r="BH51" s="147"/>
    </row>
    <row r="52" spans="1:60" ht="33.75" outlineLevel="3" x14ac:dyDescent="0.2">
      <c r="A52" s="154"/>
      <c r="B52" s="155"/>
      <c r="C52" s="251" t="s">
        <v>1072</v>
      </c>
      <c r="D52" s="252"/>
      <c r="E52" s="252"/>
      <c r="F52" s="252"/>
      <c r="G52" s="252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174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77" t="str">
        <f>C52</f>
        <v>- položky budou odsouhlaseny po vyhodnocení charakteristiky Edef2 - únosnosti na úrovni zemní pláně, která musí dosahovat hodnot předepsaných dle PD, hodnoty budou prověřeny statickou zatěžovací zkouškou (ZP</v>
      </c>
      <c r="BB52" s="147"/>
      <c r="BC52" s="147"/>
      <c r="BD52" s="147"/>
      <c r="BE52" s="147"/>
      <c r="BF52" s="147"/>
      <c r="BG52" s="147"/>
      <c r="BH52" s="147"/>
    </row>
    <row r="53" spans="1:60" ht="22.5" outlineLevel="3" x14ac:dyDescent="0.2">
      <c r="A53" s="154"/>
      <c r="B53" s="155"/>
      <c r="C53" s="251" t="s">
        <v>1045</v>
      </c>
      <c r="D53" s="252"/>
      <c r="E53" s="252"/>
      <c r="F53" s="252"/>
      <c r="G53" s="252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174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77" t="str">
        <f>C53</f>
        <v>komunikací) a rázovou zatěžovací zkouškou (chodníky, parkoviště) nebo jejich kombinací dle návrhu zkušební laboratoře provádějící zkoušky - či projektanta.</v>
      </c>
      <c r="BB53" s="147"/>
      <c r="BC53" s="147"/>
      <c r="BD53" s="147"/>
      <c r="BE53" s="147"/>
      <c r="BF53" s="147"/>
      <c r="BG53" s="147"/>
      <c r="BH53" s="147"/>
    </row>
    <row r="54" spans="1:60" outlineLevel="3" x14ac:dyDescent="0.2">
      <c r="A54" s="154"/>
      <c r="B54" s="155"/>
      <c r="C54" s="193" t="s">
        <v>1046</v>
      </c>
      <c r="D54" s="159"/>
      <c r="E54" s="160"/>
      <c r="F54" s="161"/>
      <c r="G54" s="161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174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135" outlineLevel="3" x14ac:dyDescent="0.2">
      <c r="A55" s="154"/>
      <c r="B55" s="155"/>
      <c r="C55" s="251" t="s">
        <v>1047</v>
      </c>
      <c r="D55" s="252"/>
      <c r="E55" s="252"/>
      <c r="F55" s="252"/>
      <c r="G55" s="252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174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77" t="str">
        <f>C55</f>
        <v>- dle ČSN 736133 - návrh a provádění zemního tělesa PK je minimální vrstva pro sanaci ZP stanovena tabulkou 5 a určenou zeminou v rozsahu 0,30-0,50 m, v rámci stavby bude upřednostněno provádění co nejmenších zemních prací na sanacích, tzn. pro sanaci jsou v rámci rozpočtové části navrženy hloubky 0,50 m pro komunikaci, 0,30 m pro chodníky a ostatní zpevněné plochy. Tato hloubka však nemusí být využita při zjištění dobrých výsledků únosnosti ZP - modul Edef2. Odkopy jsou rozepsány pro komunikace, chodníky i parkoviště a ostatní zpevněné plochy na 2 části (v mocnosti 1/2 předepsané vrstvy - 0,50 m (2x0,25 m) 0,30 m( 2x0,15 m) kdy bude v případě účelnosti proveden zkušební úsek délky cca 5,0 m v poloviční mocnosti sanace a v případě dosažení dostatečných hodnot únosnosti modulu Edef2 bude v daném úseku využito 1/2 mocnosti sanace, v opačném případě bude využita mocnost plná, v případě nedostatečných parametrů únosnosti i při plné vrtsvě provádění sanace bude toto řešeno operativně na stavbě návrhem projektanta ve spolupráci se silniční laboratoří.</v>
      </c>
      <c r="BB55" s="147"/>
      <c r="BC55" s="147"/>
      <c r="BD55" s="147"/>
      <c r="BE55" s="147"/>
      <c r="BF55" s="147"/>
      <c r="BG55" s="147"/>
      <c r="BH55" s="147"/>
    </row>
    <row r="56" spans="1:60" ht="22.5" outlineLevel="2" x14ac:dyDescent="0.2">
      <c r="A56" s="154"/>
      <c r="B56" s="155"/>
      <c r="C56" s="185" t="s">
        <v>1083</v>
      </c>
      <c r="D56" s="183"/>
      <c r="E56" s="184">
        <v>353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239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2.5" outlineLevel="3" x14ac:dyDescent="0.2">
      <c r="A57" s="154"/>
      <c r="B57" s="155"/>
      <c r="C57" s="185" t="s">
        <v>1084</v>
      </c>
      <c r="D57" s="183"/>
      <c r="E57" s="184">
        <v>353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239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x14ac:dyDescent="0.2">
      <c r="A58" s="164" t="s">
        <v>163</v>
      </c>
      <c r="B58" s="165" t="s">
        <v>132</v>
      </c>
      <c r="C58" s="178" t="s">
        <v>133</v>
      </c>
      <c r="D58" s="166"/>
      <c r="E58" s="167"/>
      <c r="F58" s="168"/>
      <c r="G58" s="169">
        <f>SUMIF(AG59:AG65,"&lt;&gt;NOR",G59:G65)</f>
        <v>0</v>
      </c>
      <c r="H58" s="163"/>
      <c r="I58" s="163">
        <f>SUM(I59:I65)</f>
        <v>0</v>
      </c>
      <c r="J58" s="163"/>
      <c r="K58" s="163">
        <f>SUM(K59:K65)</f>
        <v>0</v>
      </c>
      <c r="L58" s="163"/>
      <c r="M58" s="163">
        <f>SUM(M59:M65)</f>
        <v>0</v>
      </c>
      <c r="N58" s="162"/>
      <c r="O58" s="162">
        <f>SUM(O59:O65)</f>
        <v>0</v>
      </c>
      <c r="P58" s="162"/>
      <c r="Q58" s="162">
        <f>SUM(Q59:Q65)</f>
        <v>0</v>
      </c>
      <c r="R58" s="163"/>
      <c r="S58" s="163"/>
      <c r="T58" s="163"/>
      <c r="U58" s="163"/>
      <c r="V58" s="163">
        <f>SUM(V59:V65)</f>
        <v>16.07</v>
      </c>
      <c r="W58" s="163"/>
      <c r="X58" s="163"/>
      <c r="Y58" s="163"/>
      <c r="AG58" t="s">
        <v>164</v>
      </c>
    </row>
    <row r="59" spans="1:60" outlineLevel="1" x14ac:dyDescent="0.2">
      <c r="A59" s="171">
        <v>9</v>
      </c>
      <c r="B59" s="172" t="s">
        <v>548</v>
      </c>
      <c r="C59" s="179" t="s">
        <v>549</v>
      </c>
      <c r="D59" s="173" t="s">
        <v>370</v>
      </c>
      <c r="E59" s="174">
        <v>176.5</v>
      </c>
      <c r="F59" s="175"/>
      <c r="G59" s="176">
        <f>ROUND(E59*F59,2)</f>
        <v>0</v>
      </c>
      <c r="H59" s="158"/>
      <c r="I59" s="157">
        <f>ROUND(E59*H59,2)</f>
        <v>0</v>
      </c>
      <c r="J59" s="158"/>
      <c r="K59" s="157">
        <f>ROUND(E59*J59,2)</f>
        <v>0</v>
      </c>
      <c r="L59" s="157">
        <v>21</v>
      </c>
      <c r="M59" s="157">
        <f>G59*(1+L59/100)</f>
        <v>0</v>
      </c>
      <c r="N59" s="156">
        <v>0</v>
      </c>
      <c r="O59" s="156">
        <f>ROUND(E59*N59,2)</f>
        <v>0</v>
      </c>
      <c r="P59" s="156">
        <v>0</v>
      </c>
      <c r="Q59" s="156">
        <f>ROUND(E59*P59,2)</f>
        <v>0</v>
      </c>
      <c r="R59" s="157"/>
      <c r="S59" s="157" t="s">
        <v>183</v>
      </c>
      <c r="T59" s="157" t="s">
        <v>759</v>
      </c>
      <c r="U59" s="157">
        <v>0.01</v>
      </c>
      <c r="V59" s="157">
        <f>ROUND(E59*U59,2)</f>
        <v>1.77</v>
      </c>
      <c r="W59" s="157"/>
      <c r="X59" s="157" t="s">
        <v>234</v>
      </c>
      <c r="Y59" s="157" t="s">
        <v>171</v>
      </c>
      <c r="Z59" s="147"/>
      <c r="AA59" s="147"/>
      <c r="AB59" s="147"/>
      <c r="AC59" s="147"/>
      <c r="AD59" s="147"/>
      <c r="AE59" s="147"/>
      <c r="AF59" s="147"/>
      <c r="AG59" s="147" t="s">
        <v>235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">
      <c r="A60" s="154"/>
      <c r="B60" s="155"/>
      <c r="C60" s="253" t="s">
        <v>1068</v>
      </c>
      <c r="D60" s="254"/>
      <c r="E60" s="254"/>
      <c r="F60" s="254"/>
      <c r="G60" s="254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174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">
      <c r="A61" s="154"/>
      <c r="B61" s="155"/>
      <c r="C61" s="185" t="s">
        <v>1085</v>
      </c>
      <c r="D61" s="183"/>
      <c r="E61" s="184">
        <v>176.5</v>
      </c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239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1">
        <v>10</v>
      </c>
      <c r="B62" s="172" t="s">
        <v>553</v>
      </c>
      <c r="C62" s="179" t="s">
        <v>554</v>
      </c>
      <c r="D62" s="173" t="s">
        <v>370</v>
      </c>
      <c r="E62" s="174">
        <v>176.5</v>
      </c>
      <c r="F62" s="175"/>
      <c r="G62" s="176">
        <f>ROUND(E62*F62,2)</f>
        <v>0</v>
      </c>
      <c r="H62" s="158"/>
      <c r="I62" s="157">
        <f>ROUND(E62*H62,2)</f>
        <v>0</v>
      </c>
      <c r="J62" s="158"/>
      <c r="K62" s="157">
        <f>ROUND(E62*J62,2)</f>
        <v>0</v>
      </c>
      <c r="L62" s="157">
        <v>21</v>
      </c>
      <c r="M62" s="157">
        <f>G62*(1+L62/100)</f>
        <v>0</v>
      </c>
      <c r="N62" s="156">
        <v>0</v>
      </c>
      <c r="O62" s="156">
        <f>ROUND(E62*N62,2)</f>
        <v>0</v>
      </c>
      <c r="P62" s="156">
        <v>0</v>
      </c>
      <c r="Q62" s="156">
        <f>ROUND(E62*P62,2)</f>
        <v>0</v>
      </c>
      <c r="R62" s="157"/>
      <c r="S62" s="157" t="s">
        <v>183</v>
      </c>
      <c r="T62" s="157" t="s">
        <v>759</v>
      </c>
      <c r="U62" s="157">
        <v>0.05</v>
      </c>
      <c r="V62" s="157">
        <f>ROUND(E62*U62,2)</f>
        <v>8.83</v>
      </c>
      <c r="W62" s="157"/>
      <c r="X62" s="157" t="s">
        <v>234</v>
      </c>
      <c r="Y62" s="157" t="s">
        <v>171</v>
      </c>
      <c r="Z62" s="147"/>
      <c r="AA62" s="147"/>
      <c r="AB62" s="147"/>
      <c r="AC62" s="147"/>
      <c r="AD62" s="147"/>
      <c r="AE62" s="147"/>
      <c r="AF62" s="147"/>
      <c r="AG62" s="147" t="s">
        <v>235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 x14ac:dyDescent="0.2">
      <c r="A63" s="154"/>
      <c r="B63" s="155"/>
      <c r="C63" s="253" t="s">
        <v>555</v>
      </c>
      <c r="D63" s="254"/>
      <c r="E63" s="254"/>
      <c r="F63" s="254"/>
      <c r="G63" s="254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174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71">
        <v>11</v>
      </c>
      <c r="B64" s="172" t="s">
        <v>556</v>
      </c>
      <c r="C64" s="179" t="s">
        <v>557</v>
      </c>
      <c r="D64" s="173" t="s">
        <v>370</v>
      </c>
      <c r="E64" s="174">
        <v>176.5</v>
      </c>
      <c r="F64" s="175"/>
      <c r="G64" s="176">
        <f>ROUND(E64*F64,2)</f>
        <v>0</v>
      </c>
      <c r="H64" s="158"/>
      <c r="I64" s="157">
        <f>ROUND(E64*H64,2)</f>
        <v>0</v>
      </c>
      <c r="J64" s="158"/>
      <c r="K64" s="157">
        <f>ROUND(E64*J64,2)</f>
        <v>0</v>
      </c>
      <c r="L64" s="157">
        <v>21</v>
      </c>
      <c r="M64" s="157">
        <f>G64*(1+L64/100)</f>
        <v>0</v>
      </c>
      <c r="N64" s="156">
        <v>0</v>
      </c>
      <c r="O64" s="156">
        <f>ROUND(E64*N64,2)</f>
        <v>0</v>
      </c>
      <c r="P64" s="156">
        <v>0</v>
      </c>
      <c r="Q64" s="156">
        <f>ROUND(E64*P64,2)</f>
        <v>0</v>
      </c>
      <c r="R64" s="157"/>
      <c r="S64" s="157" t="s">
        <v>183</v>
      </c>
      <c r="T64" s="157" t="s">
        <v>759</v>
      </c>
      <c r="U64" s="157">
        <v>3.1E-2</v>
      </c>
      <c r="V64" s="157">
        <f>ROUND(E64*U64,2)</f>
        <v>5.47</v>
      </c>
      <c r="W64" s="157"/>
      <c r="X64" s="157" t="s">
        <v>234</v>
      </c>
      <c r="Y64" s="157" t="s">
        <v>171</v>
      </c>
      <c r="Z64" s="147"/>
      <c r="AA64" s="147"/>
      <c r="AB64" s="147"/>
      <c r="AC64" s="147"/>
      <c r="AD64" s="147"/>
      <c r="AE64" s="147"/>
      <c r="AF64" s="147"/>
      <c r="AG64" s="147" t="s">
        <v>235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2.5" outlineLevel="2" x14ac:dyDescent="0.2">
      <c r="A65" s="154"/>
      <c r="B65" s="155"/>
      <c r="C65" s="253" t="s">
        <v>558</v>
      </c>
      <c r="D65" s="254"/>
      <c r="E65" s="254"/>
      <c r="F65" s="254"/>
      <c r="G65" s="254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174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77" t="str">
        <f>C65</f>
        <v>- uložení sypaniny do násypů nebo na skládku s rozprostřením sypaniny ve vrstvách a s hrubým urovnáním.</v>
      </c>
      <c r="BB65" s="147"/>
      <c r="BC65" s="147"/>
      <c r="BD65" s="147"/>
      <c r="BE65" s="147"/>
      <c r="BF65" s="147"/>
      <c r="BG65" s="147"/>
      <c r="BH65" s="147"/>
    </row>
    <row r="66" spans="1:60" x14ac:dyDescent="0.2">
      <c r="A66" s="164" t="s">
        <v>163</v>
      </c>
      <c r="B66" s="165" t="s">
        <v>122</v>
      </c>
      <c r="C66" s="178" t="s">
        <v>123</v>
      </c>
      <c r="D66" s="166"/>
      <c r="E66" s="167"/>
      <c r="F66" s="168"/>
      <c r="G66" s="169">
        <f>SUMIF(AG67:AG67,"&lt;&gt;NOR",G67:G67)</f>
        <v>0</v>
      </c>
      <c r="H66" s="163"/>
      <c r="I66" s="163">
        <f>SUM(I67:I67)</f>
        <v>0</v>
      </c>
      <c r="J66" s="163"/>
      <c r="K66" s="163">
        <f>SUM(K67:K67)</f>
        <v>0</v>
      </c>
      <c r="L66" s="163"/>
      <c r="M66" s="163">
        <f>SUM(M67:M67)</f>
        <v>0</v>
      </c>
      <c r="N66" s="162"/>
      <c r="O66" s="162">
        <f>SUM(O67:O67)</f>
        <v>0</v>
      </c>
      <c r="P66" s="162"/>
      <c r="Q66" s="162">
        <f>SUM(Q67:Q67)</f>
        <v>0</v>
      </c>
      <c r="R66" s="163"/>
      <c r="S66" s="163"/>
      <c r="T66" s="163"/>
      <c r="U66" s="163"/>
      <c r="V66" s="163">
        <f>SUM(V67:V67)</f>
        <v>6.23</v>
      </c>
      <c r="W66" s="163"/>
      <c r="X66" s="163"/>
      <c r="Y66" s="163"/>
      <c r="AG66" t="s">
        <v>164</v>
      </c>
    </row>
    <row r="67" spans="1:60" outlineLevel="1" x14ac:dyDescent="0.2">
      <c r="A67" s="171">
        <v>12</v>
      </c>
      <c r="B67" s="172" t="s">
        <v>591</v>
      </c>
      <c r="C67" s="179" t="s">
        <v>592</v>
      </c>
      <c r="D67" s="173" t="s">
        <v>401</v>
      </c>
      <c r="E67" s="174">
        <v>389.30957999999998</v>
      </c>
      <c r="F67" s="175"/>
      <c r="G67" s="176">
        <f>ROUND(E67*F67,2)</f>
        <v>0</v>
      </c>
      <c r="H67" s="158"/>
      <c r="I67" s="157">
        <f>ROUND(E67*H67,2)</f>
        <v>0</v>
      </c>
      <c r="J67" s="158"/>
      <c r="K67" s="157">
        <f>ROUND(E67*J67,2)</f>
        <v>0</v>
      </c>
      <c r="L67" s="157">
        <v>21</v>
      </c>
      <c r="M67" s="157">
        <f>G67*(1+L67/100)</f>
        <v>0</v>
      </c>
      <c r="N67" s="156">
        <v>0</v>
      </c>
      <c r="O67" s="156">
        <f>ROUND(E67*N67,2)</f>
        <v>0</v>
      </c>
      <c r="P67" s="156">
        <v>0</v>
      </c>
      <c r="Q67" s="156">
        <f>ROUND(E67*P67,2)</f>
        <v>0</v>
      </c>
      <c r="R67" s="157"/>
      <c r="S67" s="157" t="s">
        <v>183</v>
      </c>
      <c r="T67" s="157" t="s">
        <v>753</v>
      </c>
      <c r="U67" s="157">
        <v>1.6E-2</v>
      </c>
      <c r="V67" s="157">
        <f>ROUND(E67*U67,2)</f>
        <v>6.23</v>
      </c>
      <c r="W67" s="157"/>
      <c r="X67" s="157" t="s">
        <v>593</v>
      </c>
      <c r="Y67" s="157" t="s">
        <v>171</v>
      </c>
      <c r="Z67" s="147"/>
      <c r="AA67" s="147"/>
      <c r="AB67" s="147"/>
      <c r="AC67" s="147"/>
      <c r="AD67" s="147"/>
      <c r="AE67" s="147"/>
      <c r="AF67" s="147"/>
      <c r="AG67" s="147" t="s">
        <v>594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x14ac:dyDescent="0.2">
      <c r="A68" s="3"/>
      <c r="B68" s="4"/>
      <c r="C68" s="180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AE68">
        <v>15</v>
      </c>
      <c r="AF68">
        <v>21</v>
      </c>
      <c r="AG68" t="s">
        <v>149</v>
      </c>
    </row>
    <row r="69" spans="1:60" x14ac:dyDescent="0.2">
      <c r="A69" s="150"/>
      <c r="B69" s="151" t="s">
        <v>31</v>
      </c>
      <c r="C69" s="181"/>
      <c r="D69" s="152"/>
      <c r="E69" s="153"/>
      <c r="F69" s="153"/>
      <c r="G69" s="170">
        <f>G8+G31+G58+G66</f>
        <v>0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AE69">
        <f>SUMIF(L7:L67,AE68,G7:G67)</f>
        <v>0</v>
      </c>
      <c r="AF69">
        <f>SUMIF(L7:L67,AF68,G7:G67)</f>
        <v>0</v>
      </c>
      <c r="AG69" t="s">
        <v>185</v>
      </c>
    </row>
    <row r="70" spans="1:60" x14ac:dyDescent="0.2">
      <c r="A70" s="3"/>
      <c r="B70" s="4"/>
      <c r="C70" s="180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60" x14ac:dyDescent="0.2">
      <c r="A71" s="3"/>
      <c r="B71" s="4"/>
      <c r="C71" s="180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60" x14ac:dyDescent="0.2">
      <c r="A72" s="262" t="s">
        <v>186</v>
      </c>
      <c r="B72" s="262"/>
      <c r="C72" s="263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60" x14ac:dyDescent="0.2">
      <c r="A73" s="264"/>
      <c r="B73" s="265"/>
      <c r="C73" s="266"/>
      <c r="D73" s="265"/>
      <c r="E73" s="265"/>
      <c r="F73" s="265"/>
      <c r="G73" s="267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AG73" t="s">
        <v>187</v>
      </c>
    </row>
    <row r="74" spans="1:60" x14ac:dyDescent="0.2">
      <c r="A74" s="268"/>
      <c r="B74" s="269"/>
      <c r="C74" s="270"/>
      <c r="D74" s="269"/>
      <c r="E74" s="269"/>
      <c r="F74" s="269"/>
      <c r="G74" s="271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60" x14ac:dyDescent="0.2">
      <c r="A75" s="268"/>
      <c r="B75" s="269"/>
      <c r="C75" s="270"/>
      <c r="D75" s="269"/>
      <c r="E75" s="269"/>
      <c r="F75" s="269"/>
      <c r="G75" s="271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60" x14ac:dyDescent="0.2">
      <c r="A76" s="268"/>
      <c r="B76" s="269"/>
      <c r="C76" s="270"/>
      <c r="D76" s="269"/>
      <c r="E76" s="269"/>
      <c r="F76" s="269"/>
      <c r="G76" s="271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60" x14ac:dyDescent="0.2">
      <c r="A77" s="272"/>
      <c r="B77" s="273"/>
      <c r="C77" s="274"/>
      <c r="D77" s="273"/>
      <c r="E77" s="273"/>
      <c r="F77" s="273"/>
      <c r="G77" s="275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60" x14ac:dyDescent="0.2">
      <c r="A78" s="3"/>
      <c r="B78" s="4"/>
      <c r="C78" s="180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60" x14ac:dyDescent="0.2">
      <c r="C79" s="182"/>
      <c r="D79" s="10"/>
      <c r="AG79" t="s">
        <v>189</v>
      </c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BxeNRo7K50Bv+Q3cGc3qHIf65cXaK47M/D2AIynKZYn1+pK2dSBqKlKLXv+dHYXVR4+vLHxk7tFTUPkEGqVzYQ==" saltValue="ptZarUCvmsEQ0M4lVg4qnA==" spinCount="100000" sheet="1" formatRows="0"/>
  <mergeCells count="34">
    <mergeCell ref="A73:G77"/>
    <mergeCell ref="C10:G10"/>
    <mergeCell ref="C11:G11"/>
    <mergeCell ref="C12:G12"/>
    <mergeCell ref="C13:G13"/>
    <mergeCell ref="A1:G1"/>
    <mergeCell ref="C2:G2"/>
    <mergeCell ref="C3:G3"/>
    <mergeCell ref="C4:G4"/>
    <mergeCell ref="A72:C72"/>
    <mergeCell ref="C39:G39"/>
    <mergeCell ref="C14:G14"/>
    <mergeCell ref="C16:G16"/>
    <mergeCell ref="C20:G20"/>
    <mergeCell ref="C21:G21"/>
    <mergeCell ref="C22:G22"/>
    <mergeCell ref="C23:G23"/>
    <mergeCell ref="C24:G24"/>
    <mergeCell ref="C26:G26"/>
    <mergeCell ref="C33:G33"/>
    <mergeCell ref="C34:G34"/>
    <mergeCell ref="C38:G38"/>
    <mergeCell ref="C65:G65"/>
    <mergeCell ref="C40:G40"/>
    <mergeCell ref="C44:G44"/>
    <mergeCell ref="C45:G45"/>
    <mergeCell ref="C46:G46"/>
    <mergeCell ref="C50:G50"/>
    <mergeCell ref="C51:G51"/>
    <mergeCell ref="C52:G52"/>
    <mergeCell ref="C53:G53"/>
    <mergeCell ref="C55:G55"/>
    <mergeCell ref="C60:G60"/>
    <mergeCell ref="C63:G63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4401-878E-45F0-92D2-F782015C5F7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5" t="s">
        <v>7</v>
      </c>
      <c r="B1" s="255"/>
      <c r="C1" s="255"/>
      <c r="D1" s="255"/>
      <c r="E1" s="255"/>
      <c r="F1" s="255"/>
      <c r="G1" s="255"/>
      <c r="AG1" t="s">
        <v>137</v>
      </c>
    </row>
    <row r="2" spans="1:60" ht="24.95" customHeight="1" x14ac:dyDescent="0.2">
      <c r="A2" s="50" t="s">
        <v>8</v>
      </c>
      <c r="B2" s="49" t="s">
        <v>43</v>
      </c>
      <c r="C2" s="256" t="s">
        <v>44</v>
      </c>
      <c r="D2" s="257"/>
      <c r="E2" s="257"/>
      <c r="F2" s="257"/>
      <c r="G2" s="258"/>
      <c r="AG2" t="s">
        <v>138</v>
      </c>
    </row>
    <row r="3" spans="1:60" ht="24.95" customHeight="1" x14ac:dyDescent="0.2">
      <c r="A3" s="50" t="s">
        <v>9</v>
      </c>
      <c r="B3" s="49" t="s">
        <v>67</v>
      </c>
      <c r="C3" s="256" t="s">
        <v>68</v>
      </c>
      <c r="D3" s="257"/>
      <c r="E3" s="257"/>
      <c r="F3" s="257"/>
      <c r="G3" s="258"/>
      <c r="AC3" s="121" t="s">
        <v>138</v>
      </c>
      <c r="AG3" t="s">
        <v>139</v>
      </c>
    </row>
    <row r="4" spans="1:60" ht="24.95" customHeight="1" x14ac:dyDescent="0.2">
      <c r="A4" s="140" t="s">
        <v>10</v>
      </c>
      <c r="B4" s="141" t="s">
        <v>52</v>
      </c>
      <c r="C4" s="259" t="s">
        <v>69</v>
      </c>
      <c r="D4" s="260"/>
      <c r="E4" s="260"/>
      <c r="F4" s="260"/>
      <c r="G4" s="261"/>
      <c r="AG4" t="s">
        <v>140</v>
      </c>
    </row>
    <row r="5" spans="1:60" x14ac:dyDescent="0.2">
      <c r="D5" s="10"/>
    </row>
    <row r="6" spans="1:60" ht="38.25" x14ac:dyDescent="0.2">
      <c r="A6" s="143" t="s">
        <v>141</v>
      </c>
      <c r="B6" s="145" t="s">
        <v>142</v>
      </c>
      <c r="C6" s="145" t="s">
        <v>143</v>
      </c>
      <c r="D6" s="144" t="s">
        <v>144</v>
      </c>
      <c r="E6" s="143" t="s">
        <v>145</v>
      </c>
      <c r="F6" s="142" t="s">
        <v>146</v>
      </c>
      <c r="G6" s="143" t="s">
        <v>31</v>
      </c>
      <c r="H6" s="146" t="s">
        <v>32</v>
      </c>
      <c r="I6" s="146" t="s">
        <v>147</v>
      </c>
      <c r="J6" s="146" t="s">
        <v>33</v>
      </c>
      <c r="K6" s="146" t="s">
        <v>148</v>
      </c>
      <c r="L6" s="146" t="s">
        <v>149</v>
      </c>
      <c r="M6" s="146" t="s">
        <v>150</v>
      </c>
      <c r="N6" s="146" t="s">
        <v>151</v>
      </c>
      <c r="O6" s="146" t="s">
        <v>152</v>
      </c>
      <c r="P6" s="146" t="s">
        <v>153</v>
      </c>
      <c r="Q6" s="146" t="s">
        <v>154</v>
      </c>
      <c r="R6" s="146" t="s">
        <v>155</v>
      </c>
      <c r="S6" s="146" t="s">
        <v>156</v>
      </c>
      <c r="T6" s="146" t="s">
        <v>157</v>
      </c>
      <c r="U6" s="146" t="s">
        <v>158</v>
      </c>
      <c r="V6" s="146" t="s">
        <v>159</v>
      </c>
      <c r="W6" s="146" t="s">
        <v>160</v>
      </c>
      <c r="X6" s="146" t="s">
        <v>161</v>
      </c>
      <c r="Y6" s="146" t="s">
        <v>162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163</v>
      </c>
      <c r="B8" s="165" t="s">
        <v>104</v>
      </c>
      <c r="C8" s="178" t="s">
        <v>105</v>
      </c>
      <c r="D8" s="166"/>
      <c r="E8" s="167"/>
      <c r="F8" s="168"/>
      <c r="G8" s="169">
        <f>SUMIF(AG9:AG37,"&lt;&gt;NOR",G9:G37)</f>
        <v>0</v>
      </c>
      <c r="H8" s="163"/>
      <c r="I8" s="163">
        <f>SUM(I9:I37)</f>
        <v>0</v>
      </c>
      <c r="J8" s="163"/>
      <c r="K8" s="163">
        <f>SUM(K9:K37)</f>
        <v>0</v>
      </c>
      <c r="L8" s="163"/>
      <c r="M8" s="163">
        <f>SUM(M9:M37)</f>
        <v>0</v>
      </c>
      <c r="N8" s="162"/>
      <c r="O8" s="162">
        <f>SUM(O9:O37)</f>
        <v>35.21</v>
      </c>
      <c r="P8" s="162"/>
      <c r="Q8" s="162">
        <f>SUM(Q9:Q37)</f>
        <v>0</v>
      </c>
      <c r="R8" s="163"/>
      <c r="S8" s="163"/>
      <c r="T8" s="163"/>
      <c r="U8" s="163"/>
      <c r="V8" s="163">
        <f>SUM(V9:V37)</f>
        <v>197.59000000000003</v>
      </c>
      <c r="W8" s="163"/>
      <c r="X8" s="163"/>
      <c r="Y8" s="163"/>
      <c r="AG8" t="s">
        <v>164</v>
      </c>
    </row>
    <row r="9" spans="1:60" outlineLevel="1" x14ac:dyDescent="0.2">
      <c r="A9" s="171">
        <v>1</v>
      </c>
      <c r="B9" s="172" t="s">
        <v>1086</v>
      </c>
      <c r="C9" s="179" t="s">
        <v>1087</v>
      </c>
      <c r="D9" s="173" t="s">
        <v>370</v>
      </c>
      <c r="E9" s="174">
        <v>38.79</v>
      </c>
      <c r="F9" s="175"/>
      <c r="G9" s="176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7"/>
      <c r="S9" s="157" t="s">
        <v>183</v>
      </c>
      <c r="T9" s="157" t="s">
        <v>595</v>
      </c>
      <c r="U9" s="157">
        <v>2.9649999999999999</v>
      </c>
      <c r="V9" s="157">
        <f>ROUND(E9*U9,2)</f>
        <v>115.01</v>
      </c>
      <c r="W9" s="157"/>
      <c r="X9" s="157" t="s">
        <v>234</v>
      </c>
      <c r="Y9" s="157" t="s">
        <v>171</v>
      </c>
      <c r="Z9" s="147"/>
      <c r="AA9" s="147"/>
      <c r="AB9" s="147"/>
      <c r="AC9" s="147"/>
      <c r="AD9" s="147"/>
      <c r="AE9" s="147"/>
      <c r="AF9" s="147"/>
      <c r="AG9" s="147" t="s">
        <v>235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85" t="s">
        <v>1088</v>
      </c>
      <c r="D10" s="183"/>
      <c r="E10" s="184">
        <v>38.79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239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1">
        <v>2</v>
      </c>
      <c r="B11" s="172" t="s">
        <v>1089</v>
      </c>
      <c r="C11" s="179" t="s">
        <v>1090</v>
      </c>
      <c r="D11" s="173" t="s">
        <v>370</v>
      </c>
      <c r="E11" s="174">
        <v>38.79</v>
      </c>
      <c r="F11" s="175"/>
      <c r="G11" s="176">
        <f>ROUND(E11*F11,2)</f>
        <v>0</v>
      </c>
      <c r="H11" s="158"/>
      <c r="I11" s="157">
        <f>ROUND(E11*H11,2)</f>
        <v>0</v>
      </c>
      <c r="J11" s="158"/>
      <c r="K11" s="157">
        <f>ROUND(E11*J11,2)</f>
        <v>0</v>
      </c>
      <c r="L11" s="157">
        <v>21</v>
      </c>
      <c r="M11" s="157">
        <f>G11*(1+L11/100)</f>
        <v>0</v>
      </c>
      <c r="N11" s="156">
        <v>0</v>
      </c>
      <c r="O11" s="156">
        <f>ROUND(E11*N11,2)</f>
        <v>0</v>
      </c>
      <c r="P11" s="156">
        <v>0</v>
      </c>
      <c r="Q11" s="156">
        <f>ROUND(E11*P11,2)</f>
        <v>0</v>
      </c>
      <c r="R11" s="157"/>
      <c r="S11" s="157" t="s">
        <v>183</v>
      </c>
      <c r="T11" s="157" t="s">
        <v>595</v>
      </c>
      <c r="U11" s="157">
        <v>0.154</v>
      </c>
      <c r="V11" s="157">
        <f>ROUND(E11*U11,2)</f>
        <v>5.97</v>
      </c>
      <c r="W11" s="157"/>
      <c r="X11" s="157" t="s">
        <v>234</v>
      </c>
      <c r="Y11" s="157" t="s">
        <v>171</v>
      </c>
      <c r="Z11" s="147"/>
      <c r="AA11" s="147"/>
      <c r="AB11" s="147"/>
      <c r="AC11" s="147"/>
      <c r="AD11" s="147"/>
      <c r="AE11" s="147"/>
      <c r="AF11" s="147"/>
      <c r="AG11" s="147" t="s">
        <v>235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185" t="s">
        <v>1091</v>
      </c>
      <c r="D12" s="183"/>
      <c r="E12" s="184">
        <v>38.79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239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1">
        <v>3</v>
      </c>
      <c r="B13" s="172" t="s">
        <v>1092</v>
      </c>
      <c r="C13" s="179" t="s">
        <v>1093</v>
      </c>
      <c r="D13" s="173" t="s">
        <v>250</v>
      </c>
      <c r="E13" s="174">
        <v>10.5</v>
      </c>
      <c r="F13" s="175"/>
      <c r="G13" s="176">
        <f>ROUND(E13*F13,2)</f>
        <v>0</v>
      </c>
      <c r="H13" s="158"/>
      <c r="I13" s="157">
        <f>ROUND(E13*H13,2)</f>
        <v>0</v>
      </c>
      <c r="J13" s="158"/>
      <c r="K13" s="157">
        <f>ROUND(E13*J13,2)</f>
        <v>0</v>
      </c>
      <c r="L13" s="157">
        <v>21</v>
      </c>
      <c r="M13" s="157">
        <f>G13*(1+L13/100)</f>
        <v>0</v>
      </c>
      <c r="N13" s="156">
        <v>9.6619999999999998E-2</v>
      </c>
      <c r="O13" s="156">
        <f>ROUND(E13*N13,2)</f>
        <v>1.01</v>
      </c>
      <c r="P13" s="156">
        <v>0</v>
      </c>
      <c r="Q13" s="156">
        <f>ROUND(E13*P13,2)</f>
        <v>0</v>
      </c>
      <c r="R13" s="157"/>
      <c r="S13" s="157" t="s">
        <v>183</v>
      </c>
      <c r="T13" s="157" t="s">
        <v>595</v>
      </c>
      <c r="U13" s="157">
        <v>6.7402600000000001</v>
      </c>
      <c r="V13" s="157">
        <f>ROUND(E13*U13,2)</f>
        <v>70.77</v>
      </c>
      <c r="W13" s="157"/>
      <c r="X13" s="157" t="s">
        <v>201</v>
      </c>
      <c r="Y13" s="157" t="s">
        <v>171</v>
      </c>
      <c r="Z13" s="147"/>
      <c r="AA13" s="147"/>
      <c r="AB13" s="147"/>
      <c r="AC13" s="147"/>
      <c r="AD13" s="147"/>
      <c r="AE13" s="147"/>
      <c r="AF13" s="147"/>
      <c r="AG13" s="147" t="s">
        <v>202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2" x14ac:dyDescent="0.2">
      <c r="A14" s="154"/>
      <c r="B14" s="155"/>
      <c r="C14" s="185" t="s">
        <v>1094</v>
      </c>
      <c r="D14" s="183"/>
      <c r="E14" s="184">
        <v>10.5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239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3" x14ac:dyDescent="0.2">
      <c r="A15" s="154"/>
      <c r="B15" s="155"/>
      <c r="C15" s="185" t="s">
        <v>1095</v>
      </c>
      <c r="D15" s="183"/>
      <c r="E15" s="184"/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239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4"/>
      <c r="B16" s="155"/>
      <c r="C16" s="185" t="s">
        <v>1096</v>
      </c>
      <c r="D16" s="183"/>
      <c r="E16" s="184"/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239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4"/>
      <c r="B17" s="155"/>
      <c r="C17" s="185" t="s">
        <v>1097</v>
      </c>
      <c r="D17" s="183"/>
      <c r="E17" s="184"/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239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185" t="s">
        <v>1098</v>
      </c>
      <c r="D18" s="183"/>
      <c r="E18" s="184"/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239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185" t="s">
        <v>1099</v>
      </c>
      <c r="D19" s="183"/>
      <c r="E19" s="184"/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239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4"/>
      <c r="B20" s="155"/>
      <c r="C20" s="185" t="s">
        <v>1100</v>
      </c>
      <c r="D20" s="183"/>
      <c r="E20" s="184"/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239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 x14ac:dyDescent="0.2">
      <c r="A21" s="154"/>
      <c r="B21" s="155"/>
      <c r="C21" s="185" t="s">
        <v>1101</v>
      </c>
      <c r="D21" s="183"/>
      <c r="E21" s="184"/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239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3" x14ac:dyDescent="0.2">
      <c r="A22" s="154"/>
      <c r="B22" s="155"/>
      <c r="C22" s="185" t="s">
        <v>1102</v>
      </c>
      <c r="D22" s="183"/>
      <c r="E22" s="184"/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239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185" t="s">
        <v>1103</v>
      </c>
      <c r="D23" s="183"/>
      <c r="E23" s="184"/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239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1">
        <v>4</v>
      </c>
      <c r="B24" s="172" t="s">
        <v>1104</v>
      </c>
      <c r="C24" s="179" t="s">
        <v>1105</v>
      </c>
      <c r="D24" s="173" t="s">
        <v>370</v>
      </c>
      <c r="E24" s="174">
        <v>29.79</v>
      </c>
      <c r="F24" s="175"/>
      <c r="G24" s="176">
        <f>ROUND(E24*F24,2)</f>
        <v>0</v>
      </c>
      <c r="H24" s="158"/>
      <c r="I24" s="157">
        <f>ROUND(E24*H24,2)</f>
        <v>0</v>
      </c>
      <c r="J24" s="158"/>
      <c r="K24" s="157">
        <f>ROUND(E24*J24,2)</f>
        <v>0</v>
      </c>
      <c r="L24" s="157">
        <v>21</v>
      </c>
      <c r="M24" s="157">
        <f>G24*(1+L24/100)</f>
        <v>0</v>
      </c>
      <c r="N24" s="156">
        <v>0</v>
      </c>
      <c r="O24" s="156">
        <f>ROUND(E24*N24,2)</f>
        <v>0</v>
      </c>
      <c r="P24" s="156">
        <v>0</v>
      </c>
      <c r="Q24" s="156">
        <f>ROUND(E24*P24,2)</f>
        <v>0</v>
      </c>
      <c r="R24" s="157"/>
      <c r="S24" s="157" t="s">
        <v>183</v>
      </c>
      <c r="T24" s="157" t="s">
        <v>595</v>
      </c>
      <c r="U24" s="157">
        <v>1.0999999999999999E-2</v>
      </c>
      <c r="V24" s="157">
        <f>ROUND(E24*U24,2)</f>
        <v>0.33</v>
      </c>
      <c r="W24" s="157"/>
      <c r="X24" s="157" t="s">
        <v>234</v>
      </c>
      <c r="Y24" s="157" t="s">
        <v>171</v>
      </c>
      <c r="Z24" s="147"/>
      <c r="AA24" s="147"/>
      <c r="AB24" s="147"/>
      <c r="AC24" s="147"/>
      <c r="AD24" s="147"/>
      <c r="AE24" s="147"/>
      <c r="AF24" s="147"/>
      <c r="AG24" s="147" t="s">
        <v>235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185" t="s">
        <v>1106</v>
      </c>
      <c r="D25" s="183"/>
      <c r="E25" s="184">
        <v>29.79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239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1">
        <v>5</v>
      </c>
      <c r="B26" s="172" t="s">
        <v>1107</v>
      </c>
      <c r="C26" s="179" t="s">
        <v>1108</v>
      </c>
      <c r="D26" s="173" t="s">
        <v>370</v>
      </c>
      <c r="E26" s="174">
        <v>1012.86</v>
      </c>
      <c r="F26" s="175"/>
      <c r="G26" s="176">
        <f>ROUND(E26*F26,2)</f>
        <v>0</v>
      </c>
      <c r="H26" s="158"/>
      <c r="I26" s="157">
        <f>ROUND(E26*H26,2)</f>
        <v>0</v>
      </c>
      <c r="J26" s="158"/>
      <c r="K26" s="157">
        <f>ROUND(E26*J26,2)</f>
        <v>0</v>
      </c>
      <c r="L26" s="157">
        <v>21</v>
      </c>
      <c r="M26" s="157">
        <f>G26*(1+L26/100)</f>
        <v>0</v>
      </c>
      <c r="N26" s="156">
        <v>0</v>
      </c>
      <c r="O26" s="156">
        <f>ROUND(E26*N26,2)</f>
        <v>0</v>
      </c>
      <c r="P26" s="156">
        <v>0</v>
      </c>
      <c r="Q26" s="156">
        <f>ROUND(E26*P26,2)</f>
        <v>0</v>
      </c>
      <c r="R26" s="157"/>
      <c r="S26" s="157" t="s">
        <v>183</v>
      </c>
      <c r="T26" s="157" t="s">
        <v>595</v>
      </c>
      <c r="U26" s="157">
        <v>0</v>
      </c>
      <c r="V26" s="157">
        <f>ROUND(E26*U26,2)</f>
        <v>0</v>
      </c>
      <c r="W26" s="157"/>
      <c r="X26" s="157" t="s">
        <v>234</v>
      </c>
      <c r="Y26" s="157" t="s">
        <v>171</v>
      </c>
      <c r="Z26" s="147"/>
      <c r="AA26" s="147"/>
      <c r="AB26" s="147"/>
      <c r="AC26" s="147"/>
      <c r="AD26" s="147"/>
      <c r="AE26" s="147"/>
      <c r="AF26" s="147"/>
      <c r="AG26" s="147" t="s">
        <v>235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185" t="s">
        <v>1109</v>
      </c>
      <c r="D27" s="183"/>
      <c r="E27" s="184">
        <v>1012.86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239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1">
        <v>6</v>
      </c>
      <c r="B28" s="172" t="s">
        <v>389</v>
      </c>
      <c r="C28" s="179" t="s">
        <v>390</v>
      </c>
      <c r="D28" s="173" t="s">
        <v>370</v>
      </c>
      <c r="E28" s="174">
        <v>26.1</v>
      </c>
      <c r="F28" s="175"/>
      <c r="G28" s="176">
        <f>ROUND(E28*F28,2)</f>
        <v>0</v>
      </c>
      <c r="H28" s="158"/>
      <c r="I28" s="157">
        <f>ROUND(E28*H28,2)</f>
        <v>0</v>
      </c>
      <c r="J28" s="158"/>
      <c r="K28" s="157">
        <f>ROUND(E28*J28,2)</f>
        <v>0</v>
      </c>
      <c r="L28" s="157">
        <v>21</v>
      </c>
      <c r="M28" s="157">
        <f>G28*(1+L28/100)</f>
        <v>0</v>
      </c>
      <c r="N28" s="156">
        <v>0</v>
      </c>
      <c r="O28" s="156">
        <f>ROUND(E28*N28,2)</f>
        <v>0</v>
      </c>
      <c r="P28" s="156">
        <v>0</v>
      </c>
      <c r="Q28" s="156">
        <f>ROUND(E28*P28,2)</f>
        <v>0</v>
      </c>
      <c r="R28" s="157"/>
      <c r="S28" s="157" t="s">
        <v>183</v>
      </c>
      <c r="T28" s="157" t="s">
        <v>595</v>
      </c>
      <c r="U28" s="157">
        <v>0.20200000000000001</v>
      </c>
      <c r="V28" s="157">
        <f>ROUND(E28*U28,2)</f>
        <v>5.27</v>
      </c>
      <c r="W28" s="157"/>
      <c r="X28" s="157" t="s">
        <v>234</v>
      </c>
      <c r="Y28" s="157" t="s">
        <v>171</v>
      </c>
      <c r="Z28" s="147"/>
      <c r="AA28" s="147"/>
      <c r="AB28" s="147"/>
      <c r="AC28" s="147"/>
      <c r="AD28" s="147"/>
      <c r="AE28" s="147"/>
      <c r="AF28" s="147"/>
      <c r="AG28" s="147" t="s">
        <v>487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4"/>
      <c r="B29" s="155"/>
      <c r="C29" s="253" t="s">
        <v>1110</v>
      </c>
      <c r="D29" s="254"/>
      <c r="E29" s="254"/>
      <c r="F29" s="254"/>
      <c r="G29" s="254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174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2.5" outlineLevel="2" x14ac:dyDescent="0.2">
      <c r="A30" s="154"/>
      <c r="B30" s="155"/>
      <c r="C30" s="185" t="s">
        <v>1111</v>
      </c>
      <c r="D30" s="183"/>
      <c r="E30" s="184">
        <v>17.100000000000001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239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">
      <c r="A31" s="154"/>
      <c r="B31" s="155"/>
      <c r="C31" s="185" t="s">
        <v>1112</v>
      </c>
      <c r="D31" s="183"/>
      <c r="E31" s="184">
        <v>9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239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1">
        <v>7</v>
      </c>
      <c r="B32" s="172" t="s">
        <v>618</v>
      </c>
      <c r="C32" s="179" t="s">
        <v>619</v>
      </c>
      <c r="D32" s="173" t="s">
        <v>250</v>
      </c>
      <c r="E32" s="174">
        <v>13.3</v>
      </c>
      <c r="F32" s="175"/>
      <c r="G32" s="176">
        <f>ROUND(E32*F32,2)</f>
        <v>0</v>
      </c>
      <c r="H32" s="158"/>
      <c r="I32" s="157">
        <f>ROUND(E32*H32,2)</f>
        <v>0</v>
      </c>
      <c r="J32" s="158"/>
      <c r="K32" s="157">
        <f>ROUND(E32*J32,2)</f>
        <v>0</v>
      </c>
      <c r="L32" s="157">
        <v>21</v>
      </c>
      <c r="M32" s="157">
        <f>G32*(1+L32/100)</f>
        <v>0</v>
      </c>
      <c r="N32" s="156">
        <v>0</v>
      </c>
      <c r="O32" s="156">
        <f>ROUND(E32*N32,2)</f>
        <v>0</v>
      </c>
      <c r="P32" s="156">
        <v>0</v>
      </c>
      <c r="Q32" s="156">
        <f>ROUND(E32*P32,2)</f>
        <v>0</v>
      </c>
      <c r="R32" s="157"/>
      <c r="S32" s="157" t="s">
        <v>183</v>
      </c>
      <c r="T32" s="157" t="s">
        <v>595</v>
      </c>
      <c r="U32" s="157">
        <v>1.7999999999999999E-2</v>
      </c>
      <c r="V32" s="157">
        <f>ROUND(E32*U32,2)</f>
        <v>0.24</v>
      </c>
      <c r="W32" s="157"/>
      <c r="X32" s="157" t="s">
        <v>234</v>
      </c>
      <c r="Y32" s="157" t="s">
        <v>171</v>
      </c>
      <c r="Z32" s="147"/>
      <c r="AA32" s="147"/>
      <c r="AB32" s="147"/>
      <c r="AC32" s="147"/>
      <c r="AD32" s="147"/>
      <c r="AE32" s="147"/>
      <c r="AF32" s="147"/>
      <c r="AG32" s="147" t="s">
        <v>487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185" t="s">
        <v>1113</v>
      </c>
      <c r="D33" s="183"/>
      <c r="E33" s="184">
        <v>13.3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239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1" x14ac:dyDescent="0.2">
      <c r="A34" s="171">
        <v>8</v>
      </c>
      <c r="B34" s="172" t="s">
        <v>1114</v>
      </c>
      <c r="C34" s="179" t="s">
        <v>1115</v>
      </c>
      <c r="D34" s="173" t="s">
        <v>401</v>
      </c>
      <c r="E34" s="174">
        <v>29.79</v>
      </c>
      <c r="F34" s="175"/>
      <c r="G34" s="176">
        <f>ROUND(E34*F34,2)</f>
        <v>0</v>
      </c>
      <c r="H34" s="158"/>
      <c r="I34" s="157">
        <f>ROUND(E34*H34,2)</f>
        <v>0</v>
      </c>
      <c r="J34" s="158"/>
      <c r="K34" s="157">
        <f>ROUND(E34*J34,2)</f>
        <v>0</v>
      </c>
      <c r="L34" s="157">
        <v>21</v>
      </c>
      <c r="M34" s="157">
        <f>G34*(1+L34/100)</f>
        <v>0</v>
      </c>
      <c r="N34" s="156">
        <v>0</v>
      </c>
      <c r="O34" s="156">
        <f>ROUND(E34*N34,2)</f>
        <v>0</v>
      </c>
      <c r="P34" s="156">
        <v>0</v>
      </c>
      <c r="Q34" s="156">
        <f>ROUND(E34*P34,2)</f>
        <v>0</v>
      </c>
      <c r="R34" s="157"/>
      <c r="S34" s="157" t="s">
        <v>183</v>
      </c>
      <c r="T34" s="157" t="s">
        <v>595</v>
      </c>
      <c r="U34" s="157">
        <v>0</v>
      </c>
      <c r="V34" s="157">
        <f>ROUND(E34*U34,2)</f>
        <v>0</v>
      </c>
      <c r="W34" s="157"/>
      <c r="X34" s="157" t="s">
        <v>234</v>
      </c>
      <c r="Y34" s="157" t="s">
        <v>171</v>
      </c>
      <c r="Z34" s="147"/>
      <c r="AA34" s="147"/>
      <c r="AB34" s="147"/>
      <c r="AC34" s="147"/>
      <c r="AD34" s="147"/>
      <c r="AE34" s="147"/>
      <c r="AF34" s="147"/>
      <c r="AG34" s="147" t="s">
        <v>235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2" x14ac:dyDescent="0.2">
      <c r="A35" s="154"/>
      <c r="B35" s="155"/>
      <c r="C35" s="185" t="s">
        <v>1116</v>
      </c>
      <c r="D35" s="183"/>
      <c r="E35" s="184">
        <v>29.79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239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1">
        <v>9</v>
      </c>
      <c r="B36" s="172" t="s">
        <v>1117</v>
      </c>
      <c r="C36" s="179" t="s">
        <v>1118</v>
      </c>
      <c r="D36" s="173" t="s">
        <v>401</v>
      </c>
      <c r="E36" s="174">
        <v>34.200000000000003</v>
      </c>
      <c r="F36" s="175"/>
      <c r="G36" s="176">
        <f>ROUND(E36*F36,2)</f>
        <v>0</v>
      </c>
      <c r="H36" s="158"/>
      <c r="I36" s="157">
        <f>ROUND(E36*H36,2)</f>
        <v>0</v>
      </c>
      <c r="J36" s="158"/>
      <c r="K36" s="157">
        <f>ROUND(E36*J36,2)</f>
        <v>0</v>
      </c>
      <c r="L36" s="157">
        <v>21</v>
      </c>
      <c r="M36" s="157">
        <f>G36*(1+L36/100)</f>
        <v>0</v>
      </c>
      <c r="N36" s="156">
        <v>1</v>
      </c>
      <c r="O36" s="156">
        <f>ROUND(E36*N36,2)</f>
        <v>34.200000000000003</v>
      </c>
      <c r="P36" s="156">
        <v>0</v>
      </c>
      <c r="Q36" s="156">
        <f>ROUND(E36*P36,2)</f>
        <v>0</v>
      </c>
      <c r="R36" s="157" t="s">
        <v>402</v>
      </c>
      <c r="S36" s="157" t="s">
        <v>183</v>
      </c>
      <c r="T36" s="157" t="s">
        <v>595</v>
      </c>
      <c r="U36" s="157">
        <v>0</v>
      </c>
      <c r="V36" s="157">
        <f>ROUND(E36*U36,2)</f>
        <v>0</v>
      </c>
      <c r="W36" s="157"/>
      <c r="X36" s="157" t="s">
        <v>403</v>
      </c>
      <c r="Y36" s="157" t="s">
        <v>171</v>
      </c>
      <c r="Z36" s="147"/>
      <c r="AA36" s="147"/>
      <c r="AB36" s="147"/>
      <c r="AC36" s="147"/>
      <c r="AD36" s="147"/>
      <c r="AE36" s="147"/>
      <c r="AF36" s="147"/>
      <c r="AG36" s="147" t="s">
        <v>1119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185" t="s">
        <v>1120</v>
      </c>
      <c r="D37" s="183"/>
      <c r="E37" s="184">
        <v>34.200000000000003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239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x14ac:dyDescent="0.2">
      <c r="A38" s="164" t="s">
        <v>163</v>
      </c>
      <c r="B38" s="165" t="s">
        <v>108</v>
      </c>
      <c r="C38" s="178" t="s">
        <v>109</v>
      </c>
      <c r="D38" s="166"/>
      <c r="E38" s="167"/>
      <c r="F38" s="168"/>
      <c r="G38" s="169">
        <f>SUMIF(AG39:AG42,"&lt;&gt;NOR",G39:G42)</f>
        <v>0</v>
      </c>
      <c r="H38" s="163"/>
      <c r="I38" s="163">
        <f>SUM(I39:I42)</f>
        <v>0</v>
      </c>
      <c r="J38" s="163"/>
      <c r="K38" s="163">
        <f>SUM(K39:K42)</f>
        <v>0</v>
      </c>
      <c r="L38" s="163"/>
      <c r="M38" s="163">
        <f>SUM(M39:M42)</f>
        <v>0</v>
      </c>
      <c r="N38" s="162"/>
      <c r="O38" s="162">
        <f>SUM(O39:O42)</f>
        <v>14.09</v>
      </c>
      <c r="P38" s="162"/>
      <c r="Q38" s="162">
        <f>SUM(Q39:Q42)</f>
        <v>0</v>
      </c>
      <c r="R38" s="163"/>
      <c r="S38" s="163"/>
      <c r="T38" s="163"/>
      <c r="U38" s="163"/>
      <c r="V38" s="163">
        <f>SUM(V39:V42)</f>
        <v>38.770000000000003</v>
      </c>
      <c r="W38" s="163"/>
      <c r="X38" s="163"/>
      <c r="Y38" s="163"/>
      <c r="AG38" t="s">
        <v>164</v>
      </c>
    </row>
    <row r="39" spans="1:60" outlineLevel="1" x14ac:dyDescent="0.2">
      <c r="A39" s="171">
        <v>10</v>
      </c>
      <c r="B39" s="172" t="s">
        <v>1121</v>
      </c>
      <c r="C39" s="179" t="s">
        <v>1122</v>
      </c>
      <c r="D39" s="173" t="s">
        <v>1123</v>
      </c>
      <c r="E39" s="174">
        <v>5.25</v>
      </c>
      <c r="F39" s="175"/>
      <c r="G39" s="176">
        <f>ROUND(E39*F39,2)</f>
        <v>0</v>
      </c>
      <c r="H39" s="158"/>
      <c r="I39" s="157">
        <f>ROUND(E39*H39,2)</f>
        <v>0</v>
      </c>
      <c r="J39" s="158"/>
      <c r="K39" s="157">
        <f>ROUND(E39*J39,2)</f>
        <v>0</v>
      </c>
      <c r="L39" s="157">
        <v>21</v>
      </c>
      <c r="M39" s="157">
        <f>G39*(1+L39/100)</f>
        <v>0</v>
      </c>
      <c r="N39" s="156">
        <v>2.53037</v>
      </c>
      <c r="O39" s="156">
        <f>ROUND(E39*N39,2)</f>
        <v>13.28</v>
      </c>
      <c r="P39" s="156">
        <v>0</v>
      </c>
      <c r="Q39" s="156">
        <f>ROUND(E39*P39,2)</f>
        <v>0</v>
      </c>
      <c r="R39" s="157"/>
      <c r="S39" s="157" t="s">
        <v>183</v>
      </c>
      <c r="T39" s="157" t="s">
        <v>1010</v>
      </c>
      <c r="U39" s="157">
        <v>7.3854800000000003</v>
      </c>
      <c r="V39" s="157">
        <f>ROUND(E39*U39,2)</f>
        <v>38.770000000000003</v>
      </c>
      <c r="W39" s="157"/>
      <c r="X39" s="157" t="s">
        <v>201</v>
      </c>
      <c r="Y39" s="157" t="s">
        <v>171</v>
      </c>
      <c r="Z39" s="147"/>
      <c r="AA39" s="147"/>
      <c r="AB39" s="147"/>
      <c r="AC39" s="147"/>
      <c r="AD39" s="147"/>
      <c r="AE39" s="147"/>
      <c r="AF39" s="147"/>
      <c r="AG39" s="147" t="s">
        <v>202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2" x14ac:dyDescent="0.2">
      <c r="A40" s="154"/>
      <c r="B40" s="155"/>
      <c r="C40" s="185" t="s">
        <v>1124</v>
      </c>
      <c r="D40" s="183"/>
      <c r="E40" s="184">
        <v>5.25</v>
      </c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239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1">
        <v>11</v>
      </c>
      <c r="B41" s="172" t="s">
        <v>1125</v>
      </c>
      <c r="C41" s="179" t="s">
        <v>1126</v>
      </c>
      <c r="D41" s="173" t="s">
        <v>1127</v>
      </c>
      <c r="E41" s="174">
        <v>0.8</v>
      </c>
      <c r="F41" s="175"/>
      <c r="G41" s="176">
        <f>ROUND(E41*F41,2)</f>
        <v>0</v>
      </c>
      <c r="H41" s="158"/>
      <c r="I41" s="157">
        <f>ROUND(E41*H41,2)</f>
        <v>0</v>
      </c>
      <c r="J41" s="158"/>
      <c r="K41" s="157">
        <f>ROUND(E41*J41,2)</f>
        <v>0</v>
      </c>
      <c r="L41" s="157">
        <v>21</v>
      </c>
      <c r="M41" s="157">
        <f>G41*(1+L41/100)</f>
        <v>0</v>
      </c>
      <c r="N41" s="156">
        <v>1.0080199999999999</v>
      </c>
      <c r="O41" s="156">
        <f>ROUND(E41*N41,2)</f>
        <v>0.81</v>
      </c>
      <c r="P41" s="156">
        <v>0</v>
      </c>
      <c r="Q41" s="156">
        <f>ROUND(E41*P41,2)</f>
        <v>0</v>
      </c>
      <c r="R41" s="157"/>
      <c r="S41" s="157" t="s">
        <v>183</v>
      </c>
      <c r="T41" s="157" t="s">
        <v>1010</v>
      </c>
      <c r="U41" s="157">
        <v>0</v>
      </c>
      <c r="V41" s="157">
        <f>ROUND(E41*U41,2)</f>
        <v>0</v>
      </c>
      <c r="W41" s="157"/>
      <c r="X41" s="157" t="s">
        <v>201</v>
      </c>
      <c r="Y41" s="157" t="s">
        <v>171</v>
      </c>
      <c r="Z41" s="147"/>
      <c r="AA41" s="147"/>
      <c r="AB41" s="147"/>
      <c r="AC41" s="147"/>
      <c r="AD41" s="147"/>
      <c r="AE41" s="147"/>
      <c r="AF41" s="147"/>
      <c r="AG41" s="147" t="s">
        <v>202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185" t="s">
        <v>1128</v>
      </c>
      <c r="D42" s="183"/>
      <c r="E42" s="184">
        <v>0.8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239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x14ac:dyDescent="0.2">
      <c r="A43" s="164" t="s">
        <v>163</v>
      </c>
      <c r="B43" s="165" t="s">
        <v>110</v>
      </c>
      <c r="C43" s="178" t="s">
        <v>111</v>
      </c>
      <c r="D43" s="166"/>
      <c r="E43" s="167"/>
      <c r="F43" s="168"/>
      <c r="G43" s="169">
        <f>SUMIF(AG44:AG47,"&lt;&gt;NOR",G44:G47)</f>
        <v>0</v>
      </c>
      <c r="H43" s="163"/>
      <c r="I43" s="163">
        <f>SUM(I44:I47)</f>
        <v>0</v>
      </c>
      <c r="J43" s="163"/>
      <c r="K43" s="163">
        <f>SUM(K44:K47)</f>
        <v>0</v>
      </c>
      <c r="L43" s="163"/>
      <c r="M43" s="163">
        <f>SUM(M44:M47)</f>
        <v>0</v>
      </c>
      <c r="N43" s="162"/>
      <c r="O43" s="162">
        <f>SUM(O44:O47)</f>
        <v>14</v>
      </c>
      <c r="P43" s="162"/>
      <c r="Q43" s="162">
        <f>SUM(Q44:Q47)</f>
        <v>0</v>
      </c>
      <c r="R43" s="163"/>
      <c r="S43" s="163"/>
      <c r="T43" s="163"/>
      <c r="U43" s="163"/>
      <c r="V43" s="163">
        <f>SUM(V44:V47)</f>
        <v>0</v>
      </c>
      <c r="W43" s="163"/>
      <c r="X43" s="163"/>
      <c r="Y43" s="163"/>
      <c r="AG43" t="s">
        <v>164</v>
      </c>
    </row>
    <row r="44" spans="1:60" ht="22.5" outlineLevel="1" x14ac:dyDescent="0.2">
      <c r="A44" s="171">
        <v>12</v>
      </c>
      <c r="B44" s="172" t="s">
        <v>1129</v>
      </c>
      <c r="C44" s="179" t="s">
        <v>1130</v>
      </c>
      <c r="D44" s="173" t="s">
        <v>1123</v>
      </c>
      <c r="E44" s="174">
        <v>4.9000000000000004</v>
      </c>
      <c r="F44" s="175"/>
      <c r="G44" s="176">
        <f>ROUND(E44*F44,2)</f>
        <v>0</v>
      </c>
      <c r="H44" s="158"/>
      <c r="I44" s="157">
        <f>ROUND(E44*H44,2)</f>
        <v>0</v>
      </c>
      <c r="J44" s="158"/>
      <c r="K44" s="157">
        <f>ROUND(E44*J44,2)</f>
        <v>0</v>
      </c>
      <c r="L44" s="157">
        <v>21</v>
      </c>
      <c r="M44" s="157">
        <f>G44*(1+L44/100)</f>
        <v>0</v>
      </c>
      <c r="N44" s="156">
        <v>2.7317399999999998</v>
      </c>
      <c r="O44" s="156">
        <f>ROUND(E44*N44,2)</f>
        <v>13.39</v>
      </c>
      <c r="P44" s="156">
        <v>0</v>
      </c>
      <c r="Q44" s="156">
        <f>ROUND(E44*P44,2)</f>
        <v>0</v>
      </c>
      <c r="R44" s="157"/>
      <c r="S44" s="157" t="s">
        <v>183</v>
      </c>
      <c r="T44" s="157" t="s">
        <v>1010</v>
      </c>
      <c r="U44" s="157">
        <v>0</v>
      </c>
      <c r="V44" s="157">
        <f>ROUND(E44*U44,2)</f>
        <v>0</v>
      </c>
      <c r="W44" s="157"/>
      <c r="X44" s="157" t="s">
        <v>201</v>
      </c>
      <c r="Y44" s="157" t="s">
        <v>171</v>
      </c>
      <c r="Z44" s="147"/>
      <c r="AA44" s="147"/>
      <c r="AB44" s="147"/>
      <c r="AC44" s="147"/>
      <c r="AD44" s="147"/>
      <c r="AE44" s="147"/>
      <c r="AF44" s="147"/>
      <c r="AG44" s="147" t="s">
        <v>202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2.5" outlineLevel="2" x14ac:dyDescent="0.2">
      <c r="A45" s="154"/>
      <c r="B45" s="155"/>
      <c r="C45" s="185" t="s">
        <v>1131</v>
      </c>
      <c r="D45" s="183"/>
      <c r="E45" s="184">
        <v>4.9000000000000004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239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2.5" outlineLevel="1" x14ac:dyDescent="0.2">
      <c r="A46" s="171">
        <v>13</v>
      </c>
      <c r="B46" s="172" t="s">
        <v>1132</v>
      </c>
      <c r="C46" s="179" t="s">
        <v>1133</v>
      </c>
      <c r="D46" s="173" t="s">
        <v>1127</v>
      </c>
      <c r="E46" s="174">
        <v>0.6</v>
      </c>
      <c r="F46" s="175"/>
      <c r="G46" s="176">
        <f>ROUND(E46*F46,2)</f>
        <v>0</v>
      </c>
      <c r="H46" s="158"/>
      <c r="I46" s="157">
        <f>ROUND(E46*H46,2)</f>
        <v>0</v>
      </c>
      <c r="J46" s="158"/>
      <c r="K46" s="157">
        <f>ROUND(E46*J46,2)</f>
        <v>0</v>
      </c>
      <c r="L46" s="157">
        <v>21</v>
      </c>
      <c r="M46" s="157">
        <f>G46*(1+L46/100)</f>
        <v>0</v>
      </c>
      <c r="N46" s="156">
        <v>1.01556</v>
      </c>
      <c r="O46" s="156">
        <f>ROUND(E46*N46,2)</f>
        <v>0.61</v>
      </c>
      <c r="P46" s="156">
        <v>0</v>
      </c>
      <c r="Q46" s="156">
        <f>ROUND(E46*P46,2)</f>
        <v>0</v>
      </c>
      <c r="R46" s="157"/>
      <c r="S46" s="157" t="s">
        <v>183</v>
      </c>
      <c r="T46" s="157" t="s">
        <v>1010</v>
      </c>
      <c r="U46" s="157">
        <v>0</v>
      </c>
      <c r="V46" s="157">
        <f>ROUND(E46*U46,2)</f>
        <v>0</v>
      </c>
      <c r="W46" s="157"/>
      <c r="X46" s="157" t="s">
        <v>201</v>
      </c>
      <c r="Y46" s="157" t="s">
        <v>171</v>
      </c>
      <c r="Z46" s="147"/>
      <c r="AA46" s="147"/>
      <c r="AB46" s="147"/>
      <c r="AC46" s="147"/>
      <c r="AD46" s="147"/>
      <c r="AE46" s="147"/>
      <c r="AF46" s="147"/>
      <c r="AG46" s="147" t="s">
        <v>202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">
      <c r="A47" s="154"/>
      <c r="B47" s="155"/>
      <c r="C47" s="185" t="s">
        <v>1134</v>
      </c>
      <c r="D47" s="183"/>
      <c r="E47" s="184">
        <v>0.6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239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x14ac:dyDescent="0.2">
      <c r="A48" s="164" t="s">
        <v>163</v>
      </c>
      <c r="B48" s="165" t="s">
        <v>112</v>
      </c>
      <c r="C48" s="178" t="s">
        <v>113</v>
      </c>
      <c r="D48" s="166"/>
      <c r="E48" s="167"/>
      <c r="F48" s="168"/>
      <c r="G48" s="169">
        <f>SUMIF(AG49:AG61,"&lt;&gt;NOR",G49:G61)</f>
        <v>0</v>
      </c>
      <c r="H48" s="163"/>
      <c r="I48" s="163">
        <f>SUM(I49:I61)</f>
        <v>0</v>
      </c>
      <c r="J48" s="163"/>
      <c r="K48" s="163">
        <f>SUM(K49:K61)</f>
        <v>0</v>
      </c>
      <c r="L48" s="163"/>
      <c r="M48" s="163">
        <f>SUM(M49:M61)</f>
        <v>0</v>
      </c>
      <c r="N48" s="162"/>
      <c r="O48" s="162">
        <f>SUM(O49:O61)</f>
        <v>5.1400000000000006</v>
      </c>
      <c r="P48" s="162"/>
      <c r="Q48" s="162">
        <f>SUM(Q49:Q61)</f>
        <v>0</v>
      </c>
      <c r="R48" s="163"/>
      <c r="S48" s="163"/>
      <c r="T48" s="163"/>
      <c r="U48" s="163"/>
      <c r="V48" s="163">
        <f>SUM(V49:V61)</f>
        <v>22.91</v>
      </c>
      <c r="W48" s="163"/>
      <c r="X48" s="163"/>
      <c r="Y48" s="163"/>
      <c r="AG48" t="s">
        <v>164</v>
      </c>
    </row>
    <row r="49" spans="1:60" outlineLevel="1" x14ac:dyDescent="0.2">
      <c r="A49" s="171">
        <v>14</v>
      </c>
      <c r="B49" s="172" t="s">
        <v>1135</v>
      </c>
      <c r="C49" s="179" t="s">
        <v>1136</v>
      </c>
      <c r="D49" s="173" t="s">
        <v>1123</v>
      </c>
      <c r="E49" s="174">
        <v>1.62</v>
      </c>
      <c r="F49" s="175"/>
      <c r="G49" s="176">
        <f>ROUND(E49*F49,2)</f>
        <v>0</v>
      </c>
      <c r="H49" s="158"/>
      <c r="I49" s="157">
        <f>ROUND(E49*H49,2)</f>
        <v>0</v>
      </c>
      <c r="J49" s="158"/>
      <c r="K49" s="157">
        <f>ROUND(E49*J49,2)</f>
        <v>0</v>
      </c>
      <c r="L49" s="157">
        <v>21</v>
      </c>
      <c r="M49" s="157">
        <f>G49*(1+L49/100)</f>
        <v>0</v>
      </c>
      <c r="N49" s="156">
        <v>0.62051000000000001</v>
      </c>
      <c r="O49" s="156">
        <f>ROUND(E49*N49,2)</f>
        <v>1.01</v>
      </c>
      <c r="P49" s="156">
        <v>0</v>
      </c>
      <c r="Q49" s="156">
        <f>ROUND(E49*P49,2)</f>
        <v>0</v>
      </c>
      <c r="R49" s="157"/>
      <c r="S49" s="157" t="s">
        <v>183</v>
      </c>
      <c r="T49" s="157" t="s">
        <v>1010</v>
      </c>
      <c r="U49" s="157">
        <v>0</v>
      </c>
      <c r="V49" s="157">
        <f>ROUND(E49*U49,2)</f>
        <v>0</v>
      </c>
      <c r="W49" s="157"/>
      <c r="X49" s="157" t="s">
        <v>201</v>
      </c>
      <c r="Y49" s="157" t="s">
        <v>171</v>
      </c>
      <c r="Z49" s="147"/>
      <c r="AA49" s="147"/>
      <c r="AB49" s="147"/>
      <c r="AC49" s="147"/>
      <c r="AD49" s="147"/>
      <c r="AE49" s="147"/>
      <c r="AF49" s="147"/>
      <c r="AG49" s="147" t="s">
        <v>202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185" t="s">
        <v>1137</v>
      </c>
      <c r="D50" s="183"/>
      <c r="E50" s="184">
        <v>1.62</v>
      </c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239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22.5" outlineLevel="1" x14ac:dyDescent="0.2">
      <c r="A51" s="171">
        <v>15</v>
      </c>
      <c r="B51" s="172" t="s">
        <v>1138</v>
      </c>
      <c r="C51" s="179" t="s">
        <v>1139</v>
      </c>
      <c r="D51" s="173" t="s">
        <v>370</v>
      </c>
      <c r="E51" s="174">
        <v>0.56000000000000005</v>
      </c>
      <c r="F51" s="175"/>
      <c r="G51" s="176">
        <f>ROUND(E51*F51,2)</f>
        <v>0</v>
      </c>
      <c r="H51" s="158"/>
      <c r="I51" s="157">
        <f>ROUND(E51*H51,2)</f>
        <v>0</v>
      </c>
      <c r="J51" s="158"/>
      <c r="K51" s="157">
        <f>ROUND(E51*J51,2)</f>
        <v>0</v>
      </c>
      <c r="L51" s="157">
        <v>21</v>
      </c>
      <c r="M51" s="157">
        <f>G51*(1+L51/100)</f>
        <v>0</v>
      </c>
      <c r="N51" s="156">
        <v>0.64539000000000002</v>
      </c>
      <c r="O51" s="156">
        <f>ROUND(E51*N51,2)</f>
        <v>0.36</v>
      </c>
      <c r="P51" s="156">
        <v>0</v>
      </c>
      <c r="Q51" s="156">
        <f>ROUND(E51*P51,2)</f>
        <v>0</v>
      </c>
      <c r="R51" s="157"/>
      <c r="S51" s="157" t="s">
        <v>183</v>
      </c>
      <c r="T51" s="157" t="s">
        <v>595</v>
      </c>
      <c r="U51" s="157">
        <v>25.652000000000001</v>
      </c>
      <c r="V51" s="157">
        <f>ROUND(E51*U51,2)</f>
        <v>14.37</v>
      </c>
      <c r="W51" s="157"/>
      <c r="X51" s="157" t="s">
        <v>234</v>
      </c>
      <c r="Y51" s="157" t="s">
        <v>171</v>
      </c>
      <c r="Z51" s="147"/>
      <c r="AA51" s="147"/>
      <c r="AB51" s="147"/>
      <c r="AC51" s="147"/>
      <c r="AD51" s="147"/>
      <c r="AE51" s="147"/>
      <c r="AF51" s="147"/>
      <c r="AG51" s="147" t="s">
        <v>1140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 x14ac:dyDescent="0.2">
      <c r="A52" s="154"/>
      <c r="B52" s="155"/>
      <c r="C52" s="185" t="s">
        <v>1141</v>
      </c>
      <c r="D52" s="183"/>
      <c r="E52" s="184">
        <v>0.2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239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 x14ac:dyDescent="0.2">
      <c r="A53" s="154"/>
      <c r="B53" s="155"/>
      <c r="C53" s="185" t="s">
        <v>1142</v>
      </c>
      <c r="D53" s="183"/>
      <c r="E53" s="184">
        <v>0.36</v>
      </c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239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1">
        <v>16</v>
      </c>
      <c r="B54" s="172" t="s">
        <v>1143</v>
      </c>
      <c r="C54" s="179" t="s">
        <v>1144</v>
      </c>
      <c r="D54" s="173" t="s">
        <v>250</v>
      </c>
      <c r="E54" s="174">
        <v>0.54</v>
      </c>
      <c r="F54" s="175"/>
      <c r="G54" s="176">
        <f>ROUND(E54*F54,2)</f>
        <v>0</v>
      </c>
      <c r="H54" s="158"/>
      <c r="I54" s="157">
        <f>ROUND(E54*H54,2)</f>
        <v>0</v>
      </c>
      <c r="J54" s="158"/>
      <c r="K54" s="157">
        <f>ROUND(E54*J54,2)</f>
        <v>0</v>
      </c>
      <c r="L54" s="157">
        <v>21</v>
      </c>
      <c r="M54" s="157">
        <f>G54*(1+L54/100)</f>
        <v>0</v>
      </c>
      <c r="N54" s="156">
        <v>2.1440000000000001E-2</v>
      </c>
      <c r="O54" s="156">
        <f>ROUND(E54*N54,2)</f>
        <v>0.01</v>
      </c>
      <c r="P54" s="156">
        <v>0</v>
      </c>
      <c r="Q54" s="156">
        <f>ROUND(E54*P54,2)</f>
        <v>0</v>
      </c>
      <c r="R54" s="157"/>
      <c r="S54" s="157" t="s">
        <v>183</v>
      </c>
      <c r="T54" s="157" t="s">
        <v>595</v>
      </c>
      <c r="U54" s="157">
        <v>1.778</v>
      </c>
      <c r="V54" s="157">
        <f>ROUND(E54*U54,2)</f>
        <v>0.96</v>
      </c>
      <c r="W54" s="157"/>
      <c r="X54" s="157" t="s">
        <v>234</v>
      </c>
      <c r="Y54" s="157" t="s">
        <v>171</v>
      </c>
      <c r="Z54" s="147"/>
      <c r="AA54" s="147"/>
      <c r="AB54" s="147"/>
      <c r="AC54" s="147"/>
      <c r="AD54" s="147"/>
      <c r="AE54" s="147"/>
      <c r="AF54" s="147"/>
      <c r="AG54" s="147" t="s">
        <v>235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 x14ac:dyDescent="0.2">
      <c r="A55" s="154"/>
      <c r="B55" s="155"/>
      <c r="C55" s="253" t="s">
        <v>1145</v>
      </c>
      <c r="D55" s="254"/>
      <c r="E55" s="254"/>
      <c r="F55" s="254"/>
      <c r="G55" s="254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174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185" t="s">
        <v>1146</v>
      </c>
      <c r="D56" s="183"/>
      <c r="E56" s="184">
        <v>0.54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239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1">
        <v>17</v>
      </c>
      <c r="B57" s="172" t="s">
        <v>1147</v>
      </c>
      <c r="C57" s="179" t="s">
        <v>1148</v>
      </c>
      <c r="D57" s="173" t="s">
        <v>250</v>
      </c>
      <c r="E57" s="174">
        <v>0.54</v>
      </c>
      <c r="F57" s="175"/>
      <c r="G57" s="176">
        <f>ROUND(E57*F57,2)</f>
        <v>0</v>
      </c>
      <c r="H57" s="158"/>
      <c r="I57" s="157">
        <f>ROUND(E57*H57,2)</f>
        <v>0</v>
      </c>
      <c r="J57" s="158"/>
      <c r="K57" s="157">
        <f>ROUND(E57*J57,2)</f>
        <v>0</v>
      </c>
      <c r="L57" s="157">
        <v>21</v>
      </c>
      <c r="M57" s="157">
        <f>G57*(1+L57/100)</f>
        <v>0</v>
      </c>
      <c r="N57" s="156">
        <v>2.0740000000000001E-2</v>
      </c>
      <c r="O57" s="156">
        <f>ROUND(E57*N57,2)</f>
        <v>0.01</v>
      </c>
      <c r="P57" s="156">
        <v>0</v>
      </c>
      <c r="Q57" s="156">
        <f>ROUND(E57*P57,2)</f>
        <v>0</v>
      </c>
      <c r="R57" s="157"/>
      <c r="S57" s="157" t="s">
        <v>183</v>
      </c>
      <c r="T57" s="157" t="s">
        <v>595</v>
      </c>
      <c r="U57" s="157">
        <v>1.7330000000000001</v>
      </c>
      <c r="V57" s="157">
        <f>ROUND(E57*U57,2)</f>
        <v>0.94</v>
      </c>
      <c r="W57" s="157"/>
      <c r="X57" s="157" t="s">
        <v>234</v>
      </c>
      <c r="Y57" s="157" t="s">
        <v>171</v>
      </c>
      <c r="Z57" s="147"/>
      <c r="AA57" s="147"/>
      <c r="AB57" s="147"/>
      <c r="AC57" s="147"/>
      <c r="AD57" s="147"/>
      <c r="AE57" s="147"/>
      <c r="AF57" s="147"/>
      <c r="AG57" s="147" t="s">
        <v>235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">
      <c r="A58" s="154"/>
      <c r="B58" s="155"/>
      <c r="C58" s="253" t="s">
        <v>1149</v>
      </c>
      <c r="D58" s="254"/>
      <c r="E58" s="254"/>
      <c r="F58" s="254"/>
      <c r="G58" s="254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174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2" x14ac:dyDescent="0.2">
      <c r="A59" s="154"/>
      <c r="B59" s="155"/>
      <c r="C59" s="185" t="s">
        <v>1146</v>
      </c>
      <c r="D59" s="183"/>
      <c r="E59" s="184">
        <v>0.54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239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22.5" outlineLevel="1" x14ac:dyDescent="0.2">
      <c r="A60" s="171">
        <v>18</v>
      </c>
      <c r="B60" s="172" t="s">
        <v>1150</v>
      </c>
      <c r="C60" s="179" t="s">
        <v>1151</v>
      </c>
      <c r="D60" s="173" t="s">
        <v>250</v>
      </c>
      <c r="E60" s="174">
        <v>4</v>
      </c>
      <c r="F60" s="175"/>
      <c r="G60" s="176">
        <f>ROUND(E60*F60,2)</f>
        <v>0</v>
      </c>
      <c r="H60" s="158"/>
      <c r="I60" s="157">
        <f>ROUND(E60*H60,2)</f>
        <v>0</v>
      </c>
      <c r="J60" s="158"/>
      <c r="K60" s="157">
        <f>ROUND(E60*J60,2)</f>
        <v>0</v>
      </c>
      <c r="L60" s="157">
        <v>21</v>
      </c>
      <c r="M60" s="157">
        <f>G60*(1+L60/100)</f>
        <v>0</v>
      </c>
      <c r="N60" s="156">
        <v>0.93642000000000003</v>
      </c>
      <c r="O60" s="156">
        <f>ROUND(E60*N60,2)</f>
        <v>3.75</v>
      </c>
      <c r="P60" s="156">
        <v>0</v>
      </c>
      <c r="Q60" s="156">
        <f>ROUND(E60*P60,2)</f>
        <v>0</v>
      </c>
      <c r="R60" s="157"/>
      <c r="S60" s="157" t="s">
        <v>183</v>
      </c>
      <c r="T60" s="157" t="s">
        <v>595</v>
      </c>
      <c r="U60" s="157">
        <v>1.66</v>
      </c>
      <c r="V60" s="157">
        <f>ROUND(E60*U60,2)</f>
        <v>6.64</v>
      </c>
      <c r="W60" s="157"/>
      <c r="X60" s="157" t="s">
        <v>234</v>
      </c>
      <c r="Y60" s="157" t="s">
        <v>171</v>
      </c>
      <c r="Z60" s="147"/>
      <c r="AA60" s="147"/>
      <c r="AB60" s="147"/>
      <c r="AC60" s="147"/>
      <c r="AD60" s="147"/>
      <c r="AE60" s="147"/>
      <c r="AF60" s="147"/>
      <c r="AG60" s="147" t="s">
        <v>235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">
      <c r="A61" s="154"/>
      <c r="B61" s="155"/>
      <c r="C61" s="185" t="s">
        <v>1152</v>
      </c>
      <c r="D61" s="183"/>
      <c r="E61" s="184">
        <v>4</v>
      </c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239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x14ac:dyDescent="0.2">
      <c r="A62" s="164" t="s">
        <v>163</v>
      </c>
      <c r="B62" s="165" t="s">
        <v>114</v>
      </c>
      <c r="C62" s="178" t="s">
        <v>115</v>
      </c>
      <c r="D62" s="166"/>
      <c r="E62" s="167"/>
      <c r="F62" s="168"/>
      <c r="G62" s="169">
        <f>SUMIF(AG63:AG66,"&lt;&gt;NOR",G63:G66)</f>
        <v>0</v>
      </c>
      <c r="H62" s="163"/>
      <c r="I62" s="163">
        <f>SUM(I63:I66)</f>
        <v>0</v>
      </c>
      <c r="J62" s="163"/>
      <c r="K62" s="163">
        <f>SUM(K63:K66)</f>
        <v>0</v>
      </c>
      <c r="L62" s="163"/>
      <c r="M62" s="163">
        <f>SUM(M63:M66)</f>
        <v>0</v>
      </c>
      <c r="N62" s="162"/>
      <c r="O62" s="162">
        <f>SUM(O63:O66)</f>
        <v>9.3500000000000014</v>
      </c>
      <c r="P62" s="162"/>
      <c r="Q62" s="162">
        <f>SUM(Q63:Q66)</f>
        <v>0</v>
      </c>
      <c r="R62" s="163"/>
      <c r="S62" s="163"/>
      <c r="T62" s="163"/>
      <c r="U62" s="163"/>
      <c r="V62" s="163">
        <f>SUM(V63:V66)</f>
        <v>3.0300000000000002</v>
      </c>
      <c r="W62" s="163"/>
      <c r="X62" s="163"/>
      <c r="Y62" s="163"/>
      <c r="AG62" t="s">
        <v>164</v>
      </c>
    </row>
    <row r="63" spans="1:60" ht="22.5" outlineLevel="1" x14ac:dyDescent="0.2">
      <c r="A63" s="171">
        <v>19</v>
      </c>
      <c r="B63" s="172" t="s">
        <v>1153</v>
      </c>
      <c r="C63" s="179" t="s">
        <v>1154</v>
      </c>
      <c r="D63" s="173" t="s">
        <v>250</v>
      </c>
      <c r="E63" s="174">
        <v>15.2</v>
      </c>
      <c r="F63" s="175"/>
      <c r="G63" s="176">
        <f>ROUND(E63*F63,2)</f>
        <v>0</v>
      </c>
      <c r="H63" s="158"/>
      <c r="I63" s="157">
        <f>ROUND(E63*H63,2)</f>
        <v>0</v>
      </c>
      <c r="J63" s="158"/>
      <c r="K63" s="157">
        <f>ROUND(E63*J63,2)</f>
        <v>0</v>
      </c>
      <c r="L63" s="157">
        <v>21</v>
      </c>
      <c r="M63" s="157">
        <f>G63*(1+L63/100)</f>
        <v>0</v>
      </c>
      <c r="N63" s="156">
        <v>0.55125000000000002</v>
      </c>
      <c r="O63" s="156">
        <f>ROUND(E63*N63,2)</f>
        <v>8.3800000000000008</v>
      </c>
      <c r="P63" s="156">
        <v>0</v>
      </c>
      <c r="Q63" s="156">
        <f>ROUND(E63*P63,2)</f>
        <v>0</v>
      </c>
      <c r="R63" s="157"/>
      <c r="S63" s="157" t="s">
        <v>183</v>
      </c>
      <c r="T63" s="157" t="s">
        <v>595</v>
      </c>
      <c r="U63" s="157">
        <v>2.7E-2</v>
      </c>
      <c r="V63" s="157">
        <f>ROUND(E63*U63,2)</f>
        <v>0.41</v>
      </c>
      <c r="W63" s="157"/>
      <c r="X63" s="157" t="s">
        <v>234</v>
      </c>
      <c r="Y63" s="157" t="s">
        <v>171</v>
      </c>
      <c r="Z63" s="147"/>
      <c r="AA63" s="147"/>
      <c r="AB63" s="147"/>
      <c r="AC63" s="147"/>
      <c r="AD63" s="147"/>
      <c r="AE63" s="147"/>
      <c r="AF63" s="147"/>
      <c r="AG63" s="147" t="s">
        <v>235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">
      <c r="A64" s="154"/>
      <c r="B64" s="155"/>
      <c r="C64" s="185" t="s">
        <v>1155</v>
      </c>
      <c r="D64" s="183"/>
      <c r="E64" s="184">
        <v>15.2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239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2.5" outlineLevel="1" x14ac:dyDescent="0.2">
      <c r="A65" s="171">
        <v>20</v>
      </c>
      <c r="B65" s="172" t="s">
        <v>1156</v>
      </c>
      <c r="C65" s="179" t="s">
        <v>1157</v>
      </c>
      <c r="D65" s="173" t="s">
        <v>326</v>
      </c>
      <c r="E65" s="174">
        <v>3.5</v>
      </c>
      <c r="F65" s="175"/>
      <c r="G65" s="176">
        <f>ROUND(E65*F65,2)</f>
        <v>0</v>
      </c>
      <c r="H65" s="158"/>
      <c r="I65" s="157">
        <f>ROUND(E65*H65,2)</f>
        <v>0</v>
      </c>
      <c r="J65" s="158"/>
      <c r="K65" s="157">
        <f>ROUND(E65*J65,2)</f>
        <v>0</v>
      </c>
      <c r="L65" s="157">
        <v>21</v>
      </c>
      <c r="M65" s="157">
        <f>G65*(1+L65/100)</f>
        <v>0</v>
      </c>
      <c r="N65" s="156">
        <v>0.27693000000000001</v>
      </c>
      <c r="O65" s="156">
        <f>ROUND(E65*N65,2)</f>
        <v>0.97</v>
      </c>
      <c r="P65" s="156">
        <v>0</v>
      </c>
      <c r="Q65" s="156">
        <f>ROUND(E65*P65,2)</f>
        <v>0</v>
      </c>
      <c r="R65" s="157"/>
      <c r="S65" s="157" t="s">
        <v>183</v>
      </c>
      <c r="T65" s="157" t="s">
        <v>595</v>
      </c>
      <c r="U65" s="157">
        <v>0.74960000000000004</v>
      </c>
      <c r="V65" s="157">
        <f>ROUND(E65*U65,2)</f>
        <v>2.62</v>
      </c>
      <c r="W65" s="157"/>
      <c r="X65" s="157" t="s">
        <v>201</v>
      </c>
      <c r="Y65" s="157" t="s">
        <v>171</v>
      </c>
      <c r="Z65" s="147"/>
      <c r="AA65" s="147"/>
      <c r="AB65" s="147"/>
      <c r="AC65" s="147"/>
      <c r="AD65" s="147"/>
      <c r="AE65" s="147"/>
      <c r="AF65" s="147"/>
      <c r="AG65" s="147" t="s">
        <v>202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">
      <c r="A66" s="154"/>
      <c r="B66" s="155"/>
      <c r="C66" s="185" t="s">
        <v>1158</v>
      </c>
      <c r="D66" s="183"/>
      <c r="E66" s="184">
        <v>3.5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239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x14ac:dyDescent="0.2">
      <c r="A67" s="164" t="s">
        <v>163</v>
      </c>
      <c r="B67" s="165" t="s">
        <v>124</v>
      </c>
      <c r="C67" s="178" t="s">
        <v>125</v>
      </c>
      <c r="D67" s="166"/>
      <c r="E67" s="167"/>
      <c r="F67" s="168"/>
      <c r="G67" s="169">
        <f>SUMIF(AG68:AG77,"&lt;&gt;NOR",G68:G77)</f>
        <v>0</v>
      </c>
      <c r="H67" s="163"/>
      <c r="I67" s="163">
        <f>SUM(I68:I77)</f>
        <v>0</v>
      </c>
      <c r="J67" s="163"/>
      <c r="K67" s="163">
        <f>SUM(K68:K77)</f>
        <v>0</v>
      </c>
      <c r="L67" s="163"/>
      <c r="M67" s="163">
        <f>SUM(M68:M77)</f>
        <v>0</v>
      </c>
      <c r="N67" s="162"/>
      <c r="O67" s="162">
        <f>SUM(O68:O77)</f>
        <v>0.14000000000000001</v>
      </c>
      <c r="P67" s="162"/>
      <c r="Q67" s="162">
        <f>SUM(Q68:Q77)</f>
        <v>0</v>
      </c>
      <c r="R67" s="163"/>
      <c r="S67" s="163"/>
      <c r="T67" s="163"/>
      <c r="U67" s="163"/>
      <c r="V67" s="163">
        <f>SUM(V68:V77)</f>
        <v>14.6</v>
      </c>
      <c r="W67" s="163"/>
      <c r="X67" s="163"/>
      <c r="Y67" s="163"/>
      <c r="AG67" t="s">
        <v>164</v>
      </c>
    </row>
    <row r="68" spans="1:60" ht="22.5" outlineLevel="1" x14ac:dyDescent="0.2">
      <c r="A68" s="171">
        <v>21</v>
      </c>
      <c r="B68" s="172" t="s">
        <v>1159</v>
      </c>
      <c r="C68" s="179" t="s">
        <v>1160</v>
      </c>
      <c r="D68" s="173" t="s">
        <v>250</v>
      </c>
      <c r="E68" s="174">
        <v>31.2</v>
      </c>
      <c r="F68" s="175"/>
      <c r="G68" s="176">
        <f>ROUND(E68*F68,2)</f>
        <v>0</v>
      </c>
      <c r="H68" s="158"/>
      <c r="I68" s="157">
        <f>ROUND(E68*H68,2)</f>
        <v>0</v>
      </c>
      <c r="J68" s="158"/>
      <c r="K68" s="157">
        <f>ROUND(E68*J68,2)</f>
        <v>0</v>
      </c>
      <c r="L68" s="157">
        <v>21</v>
      </c>
      <c r="M68" s="157">
        <f>G68*(1+L68/100)</f>
        <v>0</v>
      </c>
      <c r="N68" s="156">
        <v>5.1999999999999995E-4</v>
      </c>
      <c r="O68" s="156">
        <f>ROUND(E68*N68,2)</f>
        <v>0.02</v>
      </c>
      <c r="P68" s="156">
        <v>0</v>
      </c>
      <c r="Q68" s="156">
        <f>ROUND(E68*P68,2)</f>
        <v>0</v>
      </c>
      <c r="R68" s="157"/>
      <c r="S68" s="157" t="s">
        <v>183</v>
      </c>
      <c r="T68" s="157" t="s">
        <v>595</v>
      </c>
      <c r="U68" s="157">
        <v>4.9000000000000002E-2</v>
      </c>
      <c r="V68" s="157">
        <f>ROUND(E68*U68,2)</f>
        <v>1.53</v>
      </c>
      <c r="W68" s="157"/>
      <c r="X68" s="157" t="s">
        <v>234</v>
      </c>
      <c r="Y68" s="157" t="s">
        <v>171</v>
      </c>
      <c r="Z68" s="147"/>
      <c r="AA68" s="147"/>
      <c r="AB68" s="147"/>
      <c r="AC68" s="147"/>
      <c r="AD68" s="147"/>
      <c r="AE68" s="147"/>
      <c r="AF68" s="147"/>
      <c r="AG68" s="147" t="s">
        <v>1140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">
      <c r="A69" s="154"/>
      <c r="B69" s="155"/>
      <c r="C69" s="185" t="s">
        <v>1161</v>
      </c>
      <c r="D69" s="183"/>
      <c r="E69" s="184">
        <v>31.2</v>
      </c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239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22.5" outlineLevel="1" x14ac:dyDescent="0.2">
      <c r="A70" s="171">
        <v>22</v>
      </c>
      <c r="B70" s="172" t="s">
        <v>1162</v>
      </c>
      <c r="C70" s="179" t="s">
        <v>1163</v>
      </c>
      <c r="D70" s="173" t="s">
        <v>250</v>
      </c>
      <c r="E70" s="174">
        <v>31.2</v>
      </c>
      <c r="F70" s="175"/>
      <c r="G70" s="176">
        <f>ROUND(E70*F70,2)</f>
        <v>0</v>
      </c>
      <c r="H70" s="158"/>
      <c r="I70" s="157">
        <f>ROUND(E70*H70,2)</f>
        <v>0</v>
      </c>
      <c r="J70" s="158"/>
      <c r="K70" s="157">
        <f>ROUND(E70*J70,2)</f>
        <v>0</v>
      </c>
      <c r="L70" s="157">
        <v>21</v>
      </c>
      <c r="M70" s="157">
        <f>G70*(1+L70/100)</f>
        <v>0</v>
      </c>
      <c r="N70" s="156">
        <v>6.3000000000000003E-4</v>
      </c>
      <c r="O70" s="156">
        <f>ROUND(E70*N70,2)</f>
        <v>0.02</v>
      </c>
      <c r="P70" s="156">
        <v>0</v>
      </c>
      <c r="Q70" s="156">
        <f>ROUND(E70*P70,2)</f>
        <v>0</v>
      </c>
      <c r="R70" s="157"/>
      <c r="S70" s="157" t="s">
        <v>183</v>
      </c>
      <c r="T70" s="157" t="s">
        <v>595</v>
      </c>
      <c r="U70" s="157">
        <v>6.4000000000000001E-2</v>
      </c>
      <c r="V70" s="157">
        <f>ROUND(E70*U70,2)</f>
        <v>2</v>
      </c>
      <c r="W70" s="157"/>
      <c r="X70" s="157" t="s">
        <v>234</v>
      </c>
      <c r="Y70" s="157" t="s">
        <v>171</v>
      </c>
      <c r="Z70" s="147"/>
      <c r="AA70" s="147"/>
      <c r="AB70" s="147"/>
      <c r="AC70" s="147"/>
      <c r="AD70" s="147"/>
      <c r="AE70" s="147"/>
      <c r="AF70" s="147"/>
      <c r="AG70" s="147" t="s">
        <v>1140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 x14ac:dyDescent="0.2">
      <c r="A71" s="154"/>
      <c r="B71" s="155"/>
      <c r="C71" s="185" t="s">
        <v>1161</v>
      </c>
      <c r="D71" s="183"/>
      <c r="E71" s="184">
        <v>31.2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239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2.5" outlineLevel="1" x14ac:dyDescent="0.2">
      <c r="A72" s="171">
        <v>23</v>
      </c>
      <c r="B72" s="172" t="s">
        <v>1164</v>
      </c>
      <c r="C72" s="179" t="s">
        <v>1165</v>
      </c>
      <c r="D72" s="173" t="s">
        <v>250</v>
      </c>
      <c r="E72" s="174">
        <v>12.5</v>
      </c>
      <c r="F72" s="175"/>
      <c r="G72" s="176">
        <f>ROUND(E72*F72,2)</f>
        <v>0</v>
      </c>
      <c r="H72" s="158"/>
      <c r="I72" s="157">
        <f>ROUND(E72*H72,2)</f>
        <v>0</v>
      </c>
      <c r="J72" s="158"/>
      <c r="K72" s="157">
        <f>ROUND(E72*J72,2)</f>
        <v>0</v>
      </c>
      <c r="L72" s="157">
        <v>21</v>
      </c>
      <c r="M72" s="157">
        <f>G72*(1+L72/100)</f>
        <v>0</v>
      </c>
      <c r="N72" s="156">
        <v>5.9800000000000001E-3</v>
      </c>
      <c r="O72" s="156">
        <f>ROUND(E72*N72,2)</f>
        <v>7.0000000000000007E-2</v>
      </c>
      <c r="P72" s="156">
        <v>0</v>
      </c>
      <c r="Q72" s="156">
        <f>ROUND(E72*P72,2)</f>
        <v>0</v>
      </c>
      <c r="R72" s="157"/>
      <c r="S72" s="157" t="s">
        <v>183</v>
      </c>
      <c r="T72" s="157" t="s">
        <v>595</v>
      </c>
      <c r="U72" s="157">
        <v>0.26600000000000001</v>
      </c>
      <c r="V72" s="157">
        <f>ROUND(E72*U72,2)</f>
        <v>3.33</v>
      </c>
      <c r="W72" s="157"/>
      <c r="X72" s="157" t="s">
        <v>234</v>
      </c>
      <c r="Y72" s="157" t="s">
        <v>171</v>
      </c>
      <c r="Z72" s="147"/>
      <c r="AA72" s="147"/>
      <c r="AB72" s="147"/>
      <c r="AC72" s="147"/>
      <c r="AD72" s="147"/>
      <c r="AE72" s="147"/>
      <c r="AF72" s="147"/>
      <c r="AG72" s="147" t="s">
        <v>235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">
      <c r="A73" s="154"/>
      <c r="B73" s="155"/>
      <c r="C73" s="185" t="s">
        <v>1166</v>
      </c>
      <c r="D73" s="183"/>
      <c r="E73" s="184">
        <v>12.5</v>
      </c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239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22.5" outlineLevel="1" x14ac:dyDescent="0.2">
      <c r="A74" s="171">
        <v>24</v>
      </c>
      <c r="B74" s="172" t="s">
        <v>1167</v>
      </c>
      <c r="C74" s="179" t="s">
        <v>1168</v>
      </c>
      <c r="D74" s="173" t="s">
        <v>250</v>
      </c>
      <c r="E74" s="174">
        <v>8.25</v>
      </c>
      <c r="F74" s="175"/>
      <c r="G74" s="176">
        <f>ROUND(E74*F74,2)</f>
        <v>0</v>
      </c>
      <c r="H74" s="158"/>
      <c r="I74" s="157">
        <f>ROUND(E74*H74,2)</f>
        <v>0</v>
      </c>
      <c r="J74" s="158"/>
      <c r="K74" s="157">
        <f>ROUND(E74*J74,2)</f>
        <v>0</v>
      </c>
      <c r="L74" s="157">
        <v>21</v>
      </c>
      <c r="M74" s="157">
        <f>G74*(1+L74/100)</f>
        <v>0</v>
      </c>
      <c r="N74" s="156">
        <v>1.3600000000000001E-3</v>
      </c>
      <c r="O74" s="156">
        <f>ROUND(E74*N74,2)</f>
        <v>0.01</v>
      </c>
      <c r="P74" s="156">
        <v>0</v>
      </c>
      <c r="Q74" s="156">
        <f>ROUND(E74*P74,2)</f>
        <v>0</v>
      </c>
      <c r="R74" s="157"/>
      <c r="S74" s="157" t="s">
        <v>183</v>
      </c>
      <c r="T74" s="157" t="s">
        <v>595</v>
      </c>
      <c r="U74" s="157">
        <v>0.31</v>
      </c>
      <c r="V74" s="157">
        <f>ROUND(E74*U74,2)</f>
        <v>2.56</v>
      </c>
      <c r="W74" s="157"/>
      <c r="X74" s="157" t="s">
        <v>234</v>
      </c>
      <c r="Y74" s="157" t="s">
        <v>171</v>
      </c>
      <c r="Z74" s="147"/>
      <c r="AA74" s="147"/>
      <c r="AB74" s="147"/>
      <c r="AC74" s="147"/>
      <c r="AD74" s="147"/>
      <c r="AE74" s="147"/>
      <c r="AF74" s="147"/>
      <c r="AG74" s="147" t="s">
        <v>235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 x14ac:dyDescent="0.2">
      <c r="A75" s="154"/>
      <c r="B75" s="155"/>
      <c r="C75" s="185" t="s">
        <v>1169</v>
      </c>
      <c r="D75" s="183"/>
      <c r="E75" s="184">
        <v>8.25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239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22.5" outlineLevel="1" x14ac:dyDescent="0.2">
      <c r="A76" s="171">
        <v>25</v>
      </c>
      <c r="B76" s="172" t="s">
        <v>1170</v>
      </c>
      <c r="C76" s="179" t="s">
        <v>1171</v>
      </c>
      <c r="D76" s="173" t="s">
        <v>250</v>
      </c>
      <c r="E76" s="174">
        <v>31.2</v>
      </c>
      <c r="F76" s="175"/>
      <c r="G76" s="176">
        <f>ROUND(E76*F76,2)</f>
        <v>0</v>
      </c>
      <c r="H76" s="158"/>
      <c r="I76" s="157">
        <f>ROUND(E76*H76,2)</f>
        <v>0</v>
      </c>
      <c r="J76" s="158"/>
      <c r="K76" s="157">
        <f>ROUND(E76*J76,2)</f>
        <v>0</v>
      </c>
      <c r="L76" s="157">
        <v>21</v>
      </c>
      <c r="M76" s="157">
        <f>G76*(1+L76/100)</f>
        <v>0</v>
      </c>
      <c r="N76" s="156">
        <v>4.8999999999999998E-4</v>
      </c>
      <c r="O76" s="156">
        <f>ROUND(E76*N76,2)</f>
        <v>0.02</v>
      </c>
      <c r="P76" s="156">
        <v>0</v>
      </c>
      <c r="Q76" s="156">
        <f>ROUND(E76*P76,2)</f>
        <v>0</v>
      </c>
      <c r="R76" s="157"/>
      <c r="S76" s="157" t="s">
        <v>183</v>
      </c>
      <c r="T76" s="157" t="s">
        <v>595</v>
      </c>
      <c r="U76" s="157">
        <v>0.16600000000000001</v>
      </c>
      <c r="V76" s="157">
        <f>ROUND(E76*U76,2)</f>
        <v>5.18</v>
      </c>
      <c r="W76" s="157"/>
      <c r="X76" s="157" t="s">
        <v>234</v>
      </c>
      <c r="Y76" s="157" t="s">
        <v>171</v>
      </c>
      <c r="Z76" s="147"/>
      <c r="AA76" s="147"/>
      <c r="AB76" s="147"/>
      <c r="AC76" s="147"/>
      <c r="AD76" s="147"/>
      <c r="AE76" s="147"/>
      <c r="AF76" s="147"/>
      <c r="AG76" s="147" t="s">
        <v>235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 x14ac:dyDescent="0.2">
      <c r="A77" s="154"/>
      <c r="B77" s="155"/>
      <c r="C77" s="185" t="s">
        <v>1161</v>
      </c>
      <c r="D77" s="183"/>
      <c r="E77" s="184">
        <v>31.2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239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x14ac:dyDescent="0.2">
      <c r="A78" s="164" t="s">
        <v>163</v>
      </c>
      <c r="B78" s="165" t="s">
        <v>126</v>
      </c>
      <c r="C78" s="178" t="s">
        <v>127</v>
      </c>
      <c r="D78" s="166"/>
      <c r="E78" s="167"/>
      <c r="F78" s="168"/>
      <c r="G78" s="169">
        <f>SUMIF(AG79:AG81,"&lt;&gt;NOR",G79:G81)</f>
        <v>0</v>
      </c>
      <c r="H78" s="163"/>
      <c r="I78" s="163">
        <f>SUM(I79:I81)</f>
        <v>0</v>
      </c>
      <c r="J78" s="163"/>
      <c r="K78" s="163">
        <f>SUM(K79:K81)</f>
        <v>0</v>
      </c>
      <c r="L78" s="163"/>
      <c r="M78" s="163">
        <f>SUM(M79:M81)</f>
        <v>0</v>
      </c>
      <c r="N78" s="162"/>
      <c r="O78" s="162">
        <f>SUM(O79:O81)</f>
        <v>2.31</v>
      </c>
      <c r="P78" s="162"/>
      <c r="Q78" s="162">
        <f>SUM(Q79:Q81)</f>
        <v>0</v>
      </c>
      <c r="R78" s="163"/>
      <c r="S78" s="163"/>
      <c r="T78" s="163"/>
      <c r="U78" s="163"/>
      <c r="V78" s="163">
        <f>SUM(V79:V81)</f>
        <v>0</v>
      </c>
      <c r="W78" s="163"/>
      <c r="X78" s="163"/>
      <c r="Y78" s="163"/>
      <c r="AG78" t="s">
        <v>164</v>
      </c>
    </row>
    <row r="79" spans="1:60" outlineLevel="1" x14ac:dyDescent="0.2">
      <c r="A79" s="171">
        <v>26</v>
      </c>
      <c r="B79" s="172" t="s">
        <v>1172</v>
      </c>
      <c r="C79" s="179" t="s">
        <v>1173</v>
      </c>
      <c r="D79" s="173" t="s">
        <v>490</v>
      </c>
      <c r="E79" s="174">
        <v>2176.453</v>
      </c>
      <c r="F79" s="175"/>
      <c r="G79" s="176">
        <f>ROUND(E79*F79,2)</f>
        <v>0</v>
      </c>
      <c r="H79" s="158"/>
      <c r="I79" s="157">
        <f>ROUND(E79*H79,2)</f>
        <v>0</v>
      </c>
      <c r="J79" s="158"/>
      <c r="K79" s="157">
        <f>ROUND(E79*J79,2)</f>
        <v>0</v>
      </c>
      <c r="L79" s="157">
        <v>21</v>
      </c>
      <c r="M79" s="157">
        <f>G79*(1+L79/100)</f>
        <v>0</v>
      </c>
      <c r="N79" s="156">
        <v>1.06E-3</v>
      </c>
      <c r="O79" s="156">
        <f>ROUND(E79*N79,2)</f>
        <v>2.31</v>
      </c>
      <c r="P79" s="156">
        <v>0</v>
      </c>
      <c r="Q79" s="156">
        <f>ROUND(E79*P79,2)</f>
        <v>0</v>
      </c>
      <c r="R79" s="157"/>
      <c r="S79" s="157" t="s">
        <v>183</v>
      </c>
      <c r="T79" s="157" t="s">
        <v>595</v>
      </c>
      <c r="U79" s="157">
        <v>0</v>
      </c>
      <c r="V79" s="157">
        <f>ROUND(E79*U79,2)</f>
        <v>0</v>
      </c>
      <c r="W79" s="157"/>
      <c r="X79" s="157" t="s">
        <v>201</v>
      </c>
      <c r="Y79" s="157" t="s">
        <v>171</v>
      </c>
      <c r="Z79" s="147"/>
      <c r="AA79" s="147"/>
      <c r="AB79" s="147"/>
      <c r="AC79" s="147"/>
      <c r="AD79" s="147"/>
      <c r="AE79" s="147"/>
      <c r="AF79" s="147"/>
      <c r="AG79" s="147" t="s">
        <v>202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22.5" outlineLevel="2" x14ac:dyDescent="0.2">
      <c r="A80" s="154"/>
      <c r="B80" s="155"/>
      <c r="C80" s="185" t="s">
        <v>1174</v>
      </c>
      <c r="D80" s="183"/>
      <c r="E80" s="184">
        <v>43.332000000000001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239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45" outlineLevel="3" x14ac:dyDescent="0.2">
      <c r="A81" s="154"/>
      <c r="B81" s="155"/>
      <c r="C81" s="185" t="s">
        <v>1175</v>
      </c>
      <c r="D81" s="183"/>
      <c r="E81" s="184">
        <v>2133.1210000000001</v>
      </c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239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x14ac:dyDescent="0.2">
      <c r="A82" s="164" t="s">
        <v>163</v>
      </c>
      <c r="B82" s="165" t="s">
        <v>128</v>
      </c>
      <c r="C82" s="178" t="s">
        <v>129</v>
      </c>
      <c r="D82" s="166"/>
      <c r="E82" s="167"/>
      <c r="F82" s="168"/>
      <c r="G82" s="169">
        <f>SUMIF(AG83:AG85,"&lt;&gt;NOR",G83:G85)</f>
        <v>0</v>
      </c>
      <c r="H82" s="163"/>
      <c r="I82" s="163">
        <f>SUM(I83:I85)</f>
        <v>0</v>
      </c>
      <c r="J82" s="163"/>
      <c r="K82" s="163">
        <f>SUM(K83:K85)</f>
        <v>0</v>
      </c>
      <c r="L82" s="163"/>
      <c r="M82" s="163">
        <f>SUM(M83:M85)</f>
        <v>0</v>
      </c>
      <c r="N82" s="162"/>
      <c r="O82" s="162">
        <f>SUM(O83:O85)</f>
        <v>0</v>
      </c>
      <c r="P82" s="162"/>
      <c r="Q82" s="162">
        <f>SUM(Q83:Q85)</f>
        <v>0</v>
      </c>
      <c r="R82" s="163"/>
      <c r="S82" s="163"/>
      <c r="T82" s="163"/>
      <c r="U82" s="163"/>
      <c r="V82" s="163">
        <f>SUM(V83:V85)</f>
        <v>0</v>
      </c>
      <c r="W82" s="163"/>
      <c r="X82" s="163"/>
      <c r="Y82" s="163"/>
      <c r="AG82" t="s">
        <v>164</v>
      </c>
    </row>
    <row r="83" spans="1:60" ht="33.75" outlineLevel="1" x14ac:dyDescent="0.2">
      <c r="A83" s="171">
        <v>27</v>
      </c>
      <c r="B83" s="172" t="s">
        <v>1176</v>
      </c>
      <c r="C83" s="179" t="s">
        <v>1177</v>
      </c>
      <c r="D83" s="173" t="s">
        <v>250</v>
      </c>
      <c r="E83" s="174">
        <v>44.572400000000002</v>
      </c>
      <c r="F83" s="175"/>
      <c r="G83" s="176">
        <f>ROUND(E83*F83,2)</f>
        <v>0</v>
      </c>
      <c r="H83" s="158"/>
      <c r="I83" s="157">
        <f>ROUND(E83*H83,2)</f>
        <v>0</v>
      </c>
      <c r="J83" s="158"/>
      <c r="K83" s="157">
        <f>ROUND(E83*J83,2)</f>
        <v>0</v>
      </c>
      <c r="L83" s="157">
        <v>21</v>
      </c>
      <c r="M83" s="157">
        <f>G83*(1+L83/100)</f>
        <v>0</v>
      </c>
      <c r="N83" s="156">
        <v>0</v>
      </c>
      <c r="O83" s="156">
        <f>ROUND(E83*N83,2)</f>
        <v>0</v>
      </c>
      <c r="P83" s="156">
        <v>0</v>
      </c>
      <c r="Q83" s="156">
        <f>ROUND(E83*P83,2)</f>
        <v>0</v>
      </c>
      <c r="R83" s="157"/>
      <c r="S83" s="157" t="s">
        <v>168</v>
      </c>
      <c r="T83" s="157" t="s">
        <v>169</v>
      </c>
      <c r="U83" s="157">
        <v>0</v>
      </c>
      <c r="V83" s="157">
        <f>ROUND(E83*U83,2)</f>
        <v>0</v>
      </c>
      <c r="W83" s="157"/>
      <c r="X83" s="157" t="s">
        <v>201</v>
      </c>
      <c r="Y83" s="157" t="s">
        <v>171</v>
      </c>
      <c r="Z83" s="147"/>
      <c r="AA83" s="147"/>
      <c r="AB83" s="147"/>
      <c r="AC83" s="147"/>
      <c r="AD83" s="147"/>
      <c r="AE83" s="147"/>
      <c r="AF83" s="147"/>
      <c r="AG83" s="147" t="s">
        <v>202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4"/>
      <c r="B84" s="155"/>
      <c r="C84" s="185" t="s">
        <v>1178</v>
      </c>
      <c r="D84" s="183"/>
      <c r="E84" s="184">
        <v>1.06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239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ht="45" outlineLevel="3" x14ac:dyDescent="0.2">
      <c r="A85" s="154"/>
      <c r="B85" s="155"/>
      <c r="C85" s="185" t="s">
        <v>1179</v>
      </c>
      <c r="D85" s="183"/>
      <c r="E85" s="184">
        <v>43.52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239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x14ac:dyDescent="0.2">
      <c r="A86" s="164" t="s">
        <v>163</v>
      </c>
      <c r="B86" s="165" t="s">
        <v>118</v>
      </c>
      <c r="C86" s="178" t="s">
        <v>119</v>
      </c>
      <c r="D86" s="166"/>
      <c r="E86" s="167"/>
      <c r="F86" s="168"/>
      <c r="G86" s="169">
        <f>SUMIF(AG87:AG88,"&lt;&gt;NOR",G87:G88)</f>
        <v>0</v>
      </c>
      <c r="H86" s="163"/>
      <c r="I86" s="163">
        <f>SUM(I87:I88)</f>
        <v>0</v>
      </c>
      <c r="J86" s="163"/>
      <c r="K86" s="163">
        <f>SUM(K87:K88)</f>
        <v>0</v>
      </c>
      <c r="L86" s="163"/>
      <c r="M86" s="163">
        <f>SUM(M87:M88)</f>
        <v>0</v>
      </c>
      <c r="N86" s="162"/>
      <c r="O86" s="162">
        <f>SUM(O87:O88)</f>
        <v>0</v>
      </c>
      <c r="P86" s="162"/>
      <c r="Q86" s="162">
        <f>SUM(Q87:Q88)</f>
        <v>0</v>
      </c>
      <c r="R86" s="163"/>
      <c r="S86" s="163"/>
      <c r="T86" s="163"/>
      <c r="U86" s="163"/>
      <c r="V86" s="163">
        <f>SUM(V87:V88)</f>
        <v>0</v>
      </c>
      <c r="W86" s="163"/>
      <c r="X86" s="163"/>
      <c r="Y86" s="163"/>
      <c r="AG86" t="s">
        <v>164</v>
      </c>
    </row>
    <row r="87" spans="1:60" ht="22.5" outlineLevel="1" x14ac:dyDescent="0.2">
      <c r="A87" s="171">
        <v>28</v>
      </c>
      <c r="B87" s="172" t="s">
        <v>1180</v>
      </c>
      <c r="C87" s="179" t="s">
        <v>1181</v>
      </c>
      <c r="D87" s="173" t="s">
        <v>1182</v>
      </c>
      <c r="E87" s="174">
        <v>21</v>
      </c>
      <c r="F87" s="175"/>
      <c r="G87" s="176">
        <f>ROUND(E87*F87,2)</f>
        <v>0</v>
      </c>
      <c r="H87" s="158"/>
      <c r="I87" s="157">
        <f>ROUND(E87*H87,2)</f>
        <v>0</v>
      </c>
      <c r="J87" s="158"/>
      <c r="K87" s="157">
        <f>ROUND(E87*J87,2)</f>
        <v>0</v>
      </c>
      <c r="L87" s="157">
        <v>21</v>
      </c>
      <c r="M87" s="157">
        <f>G87*(1+L87/100)</f>
        <v>0</v>
      </c>
      <c r="N87" s="156">
        <v>0</v>
      </c>
      <c r="O87" s="156">
        <f>ROUND(E87*N87,2)</f>
        <v>0</v>
      </c>
      <c r="P87" s="156">
        <v>0</v>
      </c>
      <c r="Q87" s="156">
        <f>ROUND(E87*P87,2)</f>
        <v>0</v>
      </c>
      <c r="R87" s="157"/>
      <c r="S87" s="157" t="s">
        <v>183</v>
      </c>
      <c r="T87" s="157" t="s">
        <v>1010</v>
      </c>
      <c r="U87" s="157">
        <v>0</v>
      </c>
      <c r="V87" s="157">
        <f>ROUND(E87*U87,2)</f>
        <v>0</v>
      </c>
      <c r="W87" s="157"/>
      <c r="X87" s="157" t="s">
        <v>201</v>
      </c>
      <c r="Y87" s="157" t="s">
        <v>171</v>
      </c>
      <c r="Z87" s="147"/>
      <c r="AA87" s="147"/>
      <c r="AB87" s="147"/>
      <c r="AC87" s="147"/>
      <c r="AD87" s="147"/>
      <c r="AE87" s="147"/>
      <c r="AF87" s="147"/>
      <c r="AG87" s="147" t="s">
        <v>202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">
      <c r="A88" s="154"/>
      <c r="B88" s="155"/>
      <c r="C88" s="185" t="s">
        <v>1183</v>
      </c>
      <c r="D88" s="183"/>
      <c r="E88" s="184">
        <v>21</v>
      </c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239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x14ac:dyDescent="0.2">
      <c r="A89" s="164" t="s">
        <v>163</v>
      </c>
      <c r="B89" s="165" t="s">
        <v>122</v>
      </c>
      <c r="C89" s="178" t="s">
        <v>123</v>
      </c>
      <c r="D89" s="166"/>
      <c r="E89" s="167"/>
      <c r="F89" s="168"/>
      <c r="G89" s="169">
        <f>SUMIF(AG90:AG90,"&lt;&gt;NOR",G90:G90)</f>
        <v>0</v>
      </c>
      <c r="H89" s="163"/>
      <c r="I89" s="163">
        <f>SUM(I90:I90)</f>
        <v>0</v>
      </c>
      <c r="J89" s="163"/>
      <c r="K89" s="163">
        <f>SUM(K90:K90)</f>
        <v>0</v>
      </c>
      <c r="L89" s="163"/>
      <c r="M89" s="163">
        <f>SUM(M90:M90)</f>
        <v>0</v>
      </c>
      <c r="N89" s="162"/>
      <c r="O89" s="162">
        <f>SUM(O90:O90)</f>
        <v>0</v>
      </c>
      <c r="P89" s="162"/>
      <c r="Q89" s="162">
        <f>SUM(Q90:Q90)</f>
        <v>0</v>
      </c>
      <c r="R89" s="163"/>
      <c r="S89" s="163"/>
      <c r="T89" s="163"/>
      <c r="U89" s="163"/>
      <c r="V89" s="163">
        <f>SUM(V90:V90)</f>
        <v>51.85</v>
      </c>
      <c r="W89" s="163"/>
      <c r="X89" s="163"/>
      <c r="Y89" s="163"/>
      <c r="AG89" t="s">
        <v>164</v>
      </c>
    </row>
    <row r="90" spans="1:60" outlineLevel="1" x14ac:dyDescent="0.2">
      <c r="A90" s="186">
        <v>29</v>
      </c>
      <c r="B90" s="187" t="s">
        <v>1184</v>
      </c>
      <c r="C90" s="192" t="s">
        <v>1185</v>
      </c>
      <c r="D90" s="188" t="s">
        <v>401</v>
      </c>
      <c r="E90" s="189">
        <v>46.708880000000001</v>
      </c>
      <c r="F90" s="190"/>
      <c r="G90" s="191">
        <f>ROUND(E90*F90,2)</f>
        <v>0</v>
      </c>
      <c r="H90" s="158"/>
      <c r="I90" s="157">
        <f>ROUND(E90*H90,2)</f>
        <v>0</v>
      </c>
      <c r="J90" s="158"/>
      <c r="K90" s="157">
        <f>ROUND(E90*J90,2)</f>
        <v>0</v>
      </c>
      <c r="L90" s="157">
        <v>21</v>
      </c>
      <c r="M90" s="157">
        <f>G90*(1+L90/100)</f>
        <v>0</v>
      </c>
      <c r="N90" s="156">
        <v>0</v>
      </c>
      <c r="O90" s="156">
        <f>ROUND(E90*N90,2)</f>
        <v>0</v>
      </c>
      <c r="P90" s="156">
        <v>0</v>
      </c>
      <c r="Q90" s="156">
        <f>ROUND(E90*P90,2)</f>
        <v>0</v>
      </c>
      <c r="R90" s="157"/>
      <c r="S90" s="157" t="s">
        <v>183</v>
      </c>
      <c r="T90" s="157" t="s">
        <v>595</v>
      </c>
      <c r="U90" s="157">
        <v>1.1100000000000001</v>
      </c>
      <c r="V90" s="157">
        <f>ROUND(E90*U90,2)</f>
        <v>51.85</v>
      </c>
      <c r="W90" s="157"/>
      <c r="X90" s="157" t="s">
        <v>234</v>
      </c>
      <c r="Y90" s="157" t="s">
        <v>171</v>
      </c>
      <c r="Z90" s="147"/>
      <c r="AA90" s="147"/>
      <c r="AB90" s="147"/>
      <c r="AC90" s="147"/>
      <c r="AD90" s="147"/>
      <c r="AE90" s="147"/>
      <c r="AF90" s="147"/>
      <c r="AG90" s="147" t="s">
        <v>487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x14ac:dyDescent="0.2">
      <c r="A91" s="164" t="s">
        <v>163</v>
      </c>
      <c r="B91" s="165" t="s">
        <v>136</v>
      </c>
      <c r="C91" s="178" t="s">
        <v>30</v>
      </c>
      <c r="D91" s="166"/>
      <c r="E91" s="167"/>
      <c r="F91" s="168"/>
      <c r="G91" s="169">
        <f>SUMIF(AG92:AG103,"&lt;&gt;NOR",G92:G103)</f>
        <v>0</v>
      </c>
      <c r="H91" s="163"/>
      <c r="I91" s="163">
        <f>SUM(I92:I103)</f>
        <v>0</v>
      </c>
      <c r="J91" s="163"/>
      <c r="K91" s="163">
        <f>SUM(K92:K103)</f>
        <v>0</v>
      </c>
      <c r="L91" s="163"/>
      <c r="M91" s="163">
        <f>SUM(M92:M103)</f>
        <v>0</v>
      </c>
      <c r="N91" s="162"/>
      <c r="O91" s="162">
        <f>SUM(O92:O103)</f>
        <v>0</v>
      </c>
      <c r="P91" s="162"/>
      <c r="Q91" s="162">
        <f>SUM(Q92:Q103)</f>
        <v>0</v>
      </c>
      <c r="R91" s="163"/>
      <c r="S91" s="163"/>
      <c r="T91" s="163"/>
      <c r="U91" s="163"/>
      <c r="V91" s="163">
        <f>SUM(V92:V103)</f>
        <v>0</v>
      </c>
      <c r="W91" s="163"/>
      <c r="X91" s="163"/>
      <c r="Y91" s="163"/>
      <c r="AG91" t="s">
        <v>164</v>
      </c>
    </row>
    <row r="92" spans="1:60" outlineLevel="1" x14ac:dyDescent="0.2">
      <c r="A92" s="186">
        <v>30</v>
      </c>
      <c r="B92" s="187" t="s">
        <v>1186</v>
      </c>
      <c r="C92" s="192" t="s">
        <v>1187</v>
      </c>
      <c r="D92" s="188" t="s">
        <v>1188</v>
      </c>
      <c r="E92" s="189">
        <v>1</v>
      </c>
      <c r="F92" s="190"/>
      <c r="G92" s="191">
        <f>ROUND(E92*F92,2)</f>
        <v>0</v>
      </c>
      <c r="H92" s="158"/>
      <c r="I92" s="157">
        <f>ROUND(E92*H92,2)</f>
        <v>0</v>
      </c>
      <c r="J92" s="158"/>
      <c r="K92" s="157">
        <f>ROUND(E92*J92,2)</f>
        <v>0</v>
      </c>
      <c r="L92" s="157">
        <v>21</v>
      </c>
      <c r="M92" s="157">
        <f>G92*(1+L92/100)</f>
        <v>0</v>
      </c>
      <c r="N92" s="156">
        <v>0</v>
      </c>
      <c r="O92" s="156">
        <f>ROUND(E92*N92,2)</f>
        <v>0</v>
      </c>
      <c r="P92" s="156">
        <v>0</v>
      </c>
      <c r="Q92" s="156">
        <f>ROUND(E92*P92,2)</f>
        <v>0</v>
      </c>
      <c r="R92" s="157"/>
      <c r="S92" s="157" t="s">
        <v>168</v>
      </c>
      <c r="T92" s="157" t="s">
        <v>169</v>
      </c>
      <c r="U92" s="157">
        <v>0</v>
      </c>
      <c r="V92" s="157">
        <f>ROUND(E92*U92,2)</f>
        <v>0</v>
      </c>
      <c r="W92" s="157"/>
      <c r="X92" s="157" t="s">
        <v>170</v>
      </c>
      <c r="Y92" s="157" t="s">
        <v>171</v>
      </c>
      <c r="Z92" s="147"/>
      <c r="AA92" s="147"/>
      <c r="AB92" s="147"/>
      <c r="AC92" s="147"/>
      <c r="AD92" s="147"/>
      <c r="AE92" s="147"/>
      <c r="AF92" s="147"/>
      <c r="AG92" s="147" t="s">
        <v>172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86">
        <v>31</v>
      </c>
      <c r="B93" s="187" t="s">
        <v>1189</v>
      </c>
      <c r="C93" s="192" t="s">
        <v>1190</v>
      </c>
      <c r="D93" s="188" t="s">
        <v>1188</v>
      </c>
      <c r="E93" s="189">
        <v>1</v>
      </c>
      <c r="F93" s="190"/>
      <c r="G93" s="191">
        <f>ROUND(E93*F93,2)</f>
        <v>0</v>
      </c>
      <c r="H93" s="158"/>
      <c r="I93" s="157">
        <f>ROUND(E93*H93,2)</f>
        <v>0</v>
      </c>
      <c r="J93" s="158"/>
      <c r="K93" s="157">
        <f>ROUND(E93*J93,2)</f>
        <v>0</v>
      </c>
      <c r="L93" s="157">
        <v>21</v>
      </c>
      <c r="M93" s="157">
        <f>G93*(1+L93/100)</f>
        <v>0</v>
      </c>
      <c r="N93" s="156">
        <v>0</v>
      </c>
      <c r="O93" s="156">
        <f>ROUND(E93*N93,2)</f>
        <v>0</v>
      </c>
      <c r="P93" s="156">
        <v>0</v>
      </c>
      <c r="Q93" s="156">
        <f>ROUND(E93*P93,2)</f>
        <v>0</v>
      </c>
      <c r="R93" s="157"/>
      <c r="S93" s="157" t="s">
        <v>168</v>
      </c>
      <c r="T93" s="157" t="s">
        <v>169</v>
      </c>
      <c r="U93" s="157">
        <v>0</v>
      </c>
      <c r="V93" s="157">
        <f>ROUND(E93*U93,2)</f>
        <v>0</v>
      </c>
      <c r="W93" s="157"/>
      <c r="X93" s="157" t="s">
        <v>170</v>
      </c>
      <c r="Y93" s="157" t="s">
        <v>171</v>
      </c>
      <c r="Z93" s="147"/>
      <c r="AA93" s="147"/>
      <c r="AB93" s="147"/>
      <c r="AC93" s="147"/>
      <c r="AD93" s="147"/>
      <c r="AE93" s="147"/>
      <c r="AF93" s="147"/>
      <c r="AG93" s="147" t="s">
        <v>172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86">
        <v>32</v>
      </c>
      <c r="B94" s="187" t="s">
        <v>1191</v>
      </c>
      <c r="C94" s="192" t="s">
        <v>1192</v>
      </c>
      <c r="D94" s="188" t="s">
        <v>1188</v>
      </c>
      <c r="E94" s="189">
        <v>1</v>
      </c>
      <c r="F94" s="190"/>
      <c r="G94" s="191">
        <f>ROUND(E94*F94,2)</f>
        <v>0</v>
      </c>
      <c r="H94" s="158"/>
      <c r="I94" s="157">
        <f>ROUND(E94*H94,2)</f>
        <v>0</v>
      </c>
      <c r="J94" s="158"/>
      <c r="K94" s="157">
        <f>ROUND(E94*J94,2)</f>
        <v>0</v>
      </c>
      <c r="L94" s="157">
        <v>21</v>
      </c>
      <c r="M94" s="157">
        <f>G94*(1+L94/100)</f>
        <v>0</v>
      </c>
      <c r="N94" s="156">
        <v>0</v>
      </c>
      <c r="O94" s="156">
        <f>ROUND(E94*N94,2)</f>
        <v>0</v>
      </c>
      <c r="P94" s="156">
        <v>0</v>
      </c>
      <c r="Q94" s="156">
        <f>ROUND(E94*P94,2)</f>
        <v>0</v>
      </c>
      <c r="R94" s="157"/>
      <c r="S94" s="157" t="s">
        <v>168</v>
      </c>
      <c r="T94" s="157" t="s">
        <v>169</v>
      </c>
      <c r="U94" s="157">
        <v>0</v>
      </c>
      <c r="V94" s="157">
        <f>ROUND(E94*U94,2)</f>
        <v>0</v>
      </c>
      <c r="W94" s="157"/>
      <c r="X94" s="157" t="s">
        <v>170</v>
      </c>
      <c r="Y94" s="157" t="s">
        <v>171</v>
      </c>
      <c r="Z94" s="147"/>
      <c r="AA94" s="147"/>
      <c r="AB94" s="147"/>
      <c r="AC94" s="147"/>
      <c r="AD94" s="147"/>
      <c r="AE94" s="147"/>
      <c r="AF94" s="147"/>
      <c r="AG94" s="147" t="s">
        <v>172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86">
        <v>33</v>
      </c>
      <c r="B95" s="187" t="s">
        <v>1193</v>
      </c>
      <c r="C95" s="192" t="s">
        <v>1194</v>
      </c>
      <c r="D95" s="188" t="s">
        <v>1188</v>
      </c>
      <c r="E95" s="189">
        <v>1</v>
      </c>
      <c r="F95" s="190"/>
      <c r="G95" s="191">
        <f>ROUND(E95*F95,2)</f>
        <v>0</v>
      </c>
      <c r="H95" s="158"/>
      <c r="I95" s="157">
        <f>ROUND(E95*H95,2)</f>
        <v>0</v>
      </c>
      <c r="J95" s="158"/>
      <c r="K95" s="157">
        <f>ROUND(E95*J95,2)</f>
        <v>0</v>
      </c>
      <c r="L95" s="157">
        <v>21</v>
      </c>
      <c r="M95" s="157">
        <f>G95*(1+L95/100)</f>
        <v>0</v>
      </c>
      <c r="N95" s="156">
        <v>0</v>
      </c>
      <c r="O95" s="156">
        <f>ROUND(E95*N95,2)</f>
        <v>0</v>
      </c>
      <c r="P95" s="156">
        <v>0</v>
      </c>
      <c r="Q95" s="156">
        <f>ROUND(E95*P95,2)</f>
        <v>0</v>
      </c>
      <c r="R95" s="157"/>
      <c r="S95" s="157" t="s">
        <v>168</v>
      </c>
      <c r="T95" s="157" t="s">
        <v>169</v>
      </c>
      <c r="U95" s="157">
        <v>0</v>
      </c>
      <c r="V95" s="157">
        <f>ROUND(E95*U95,2)</f>
        <v>0</v>
      </c>
      <c r="W95" s="157"/>
      <c r="X95" s="157" t="s">
        <v>170</v>
      </c>
      <c r="Y95" s="157" t="s">
        <v>171</v>
      </c>
      <c r="Z95" s="147"/>
      <c r="AA95" s="147"/>
      <c r="AB95" s="147"/>
      <c r="AC95" s="147"/>
      <c r="AD95" s="147"/>
      <c r="AE95" s="147"/>
      <c r="AF95" s="147"/>
      <c r="AG95" s="147" t="s">
        <v>172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71">
        <v>34</v>
      </c>
      <c r="B96" s="172" t="s">
        <v>1195</v>
      </c>
      <c r="C96" s="179" t="s">
        <v>1196</v>
      </c>
      <c r="D96" s="173" t="s">
        <v>1188</v>
      </c>
      <c r="E96" s="174">
        <v>2</v>
      </c>
      <c r="F96" s="175"/>
      <c r="G96" s="176">
        <f>ROUND(E96*F96,2)</f>
        <v>0</v>
      </c>
      <c r="H96" s="158"/>
      <c r="I96" s="157">
        <f>ROUND(E96*H96,2)</f>
        <v>0</v>
      </c>
      <c r="J96" s="158"/>
      <c r="K96" s="157">
        <f>ROUND(E96*J96,2)</f>
        <v>0</v>
      </c>
      <c r="L96" s="157">
        <v>21</v>
      </c>
      <c r="M96" s="157">
        <f>G96*(1+L96/100)</f>
        <v>0</v>
      </c>
      <c r="N96" s="156">
        <v>0</v>
      </c>
      <c r="O96" s="156">
        <f>ROUND(E96*N96,2)</f>
        <v>0</v>
      </c>
      <c r="P96" s="156">
        <v>0</v>
      </c>
      <c r="Q96" s="156">
        <f>ROUND(E96*P96,2)</f>
        <v>0</v>
      </c>
      <c r="R96" s="157"/>
      <c r="S96" s="157" t="s">
        <v>168</v>
      </c>
      <c r="T96" s="157" t="s">
        <v>169</v>
      </c>
      <c r="U96" s="157">
        <v>0</v>
      </c>
      <c r="V96" s="157">
        <f>ROUND(E96*U96,2)</f>
        <v>0</v>
      </c>
      <c r="W96" s="157"/>
      <c r="X96" s="157" t="s">
        <v>170</v>
      </c>
      <c r="Y96" s="157" t="s">
        <v>171</v>
      </c>
      <c r="Z96" s="147"/>
      <c r="AA96" s="147"/>
      <c r="AB96" s="147"/>
      <c r="AC96" s="147"/>
      <c r="AD96" s="147"/>
      <c r="AE96" s="147"/>
      <c r="AF96" s="147"/>
      <c r="AG96" s="147" t="s">
        <v>172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22.5" outlineLevel="2" x14ac:dyDescent="0.2">
      <c r="A97" s="154"/>
      <c r="B97" s="155"/>
      <c r="C97" s="185" t="s">
        <v>1197</v>
      </c>
      <c r="D97" s="183"/>
      <c r="E97" s="184">
        <v>1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239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22.5" outlineLevel="3" x14ac:dyDescent="0.2">
      <c r="A98" s="154"/>
      <c r="B98" s="155"/>
      <c r="C98" s="185" t="s">
        <v>1198</v>
      </c>
      <c r="D98" s="183"/>
      <c r="E98" s="184">
        <v>1</v>
      </c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239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71">
        <v>35</v>
      </c>
      <c r="B99" s="172" t="s">
        <v>1199</v>
      </c>
      <c r="C99" s="179" t="s">
        <v>1200</v>
      </c>
      <c r="D99" s="173" t="s">
        <v>1188</v>
      </c>
      <c r="E99" s="174">
        <v>2</v>
      </c>
      <c r="F99" s="175"/>
      <c r="G99" s="176">
        <f>ROUND(E99*F99,2)</f>
        <v>0</v>
      </c>
      <c r="H99" s="158"/>
      <c r="I99" s="157">
        <f>ROUND(E99*H99,2)</f>
        <v>0</v>
      </c>
      <c r="J99" s="158"/>
      <c r="K99" s="157">
        <f>ROUND(E99*J99,2)</f>
        <v>0</v>
      </c>
      <c r="L99" s="157">
        <v>21</v>
      </c>
      <c r="M99" s="157">
        <f>G99*(1+L99/100)</f>
        <v>0</v>
      </c>
      <c r="N99" s="156">
        <v>0</v>
      </c>
      <c r="O99" s="156">
        <f>ROUND(E99*N99,2)</f>
        <v>0</v>
      </c>
      <c r="P99" s="156">
        <v>0</v>
      </c>
      <c r="Q99" s="156">
        <f>ROUND(E99*P99,2)</f>
        <v>0</v>
      </c>
      <c r="R99" s="157"/>
      <c r="S99" s="157" t="s">
        <v>168</v>
      </c>
      <c r="T99" s="157" t="s">
        <v>169</v>
      </c>
      <c r="U99" s="157">
        <v>0</v>
      </c>
      <c r="V99" s="157">
        <f>ROUND(E99*U99,2)</f>
        <v>0</v>
      </c>
      <c r="W99" s="157"/>
      <c r="X99" s="157" t="s">
        <v>170</v>
      </c>
      <c r="Y99" s="157" t="s">
        <v>171</v>
      </c>
      <c r="Z99" s="147"/>
      <c r="AA99" s="147"/>
      <c r="AB99" s="147"/>
      <c r="AC99" s="147"/>
      <c r="AD99" s="147"/>
      <c r="AE99" s="147"/>
      <c r="AF99" s="147"/>
      <c r="AG99" s="147" t="s">
        <v>172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2" x14ac:dyDescent="0.2">
      <c r="A100" s="154"/>
      <c r="B100" s="155"/>
      <c r="C100" s="185" t="s">
        <v>1201</v>
      </c>
      <c r="D100" s="183"/>
      <c r="E100" s="184">
        <v>2</v>
      </c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239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86">
        <v>36</v>
      </c>
      <c r="B101" s="187" t="s">
        <v>1202</v>
      </c>
      <c r="C101" s="192" t="s">
        <v>1203</v>
      </c>
      <c r="D101" s="188" t="s">
        <v>1188</v>
      </c>
      <c r="E101" s="189">
        <v>1</v>
      </c>
      <c r="F101" s="190"/>
      <c r="G101" s="191">
        <f>ROUND(E101*F101,2)</f>
        <v>0</v>
      </c>
      <c r="H101" s="158"/>
      <c r="I101" s="157">
        <f>ROUND(E101*H101,2)</f>
        <v>0</v>
      </c>
      <c r="J101" s="158"/>
      <c r="K101" s="157">
        <f>ROUND(E101*J101,2)</f>
        <v>0</v>
      </c>
      <c r="L101" s="157">
        <v>21</v>
      </c>
      <c r="M101" s="157">
        <f>G101*(1+L101/100)</f>
        <v>0</v>
      </c>
      <c r="N101" s="156">
        <v>0</v>
      </c>
      <c r="O101" s="156">
        <f>ROUND(E101*N101,2)</f>
        <v>0</v>
      </c>
      <c r="P101" s="156">
        <v>0</v>
      </c>
      <c r="Q101" s="156">
        <f>ROUND(E101*P101,2)</f>
        <v>0</v>
      </c>
      <c r="R101" s="157"/>
      <c r="S101" s="157" t="s">
        <v>168</v>
      </c>
      <c r="T101" s="157" t="s">
        <v>169</v>
      </c>
      <c r="U101" s="157">
        <v>0</v>
      </c>
      <c r="V101" s="157">
        <f>ROUND(E101*U101,2)</f>
        <v>0</v>
      </c>
      <c r="W101" s="157"/>
      <c r="X101" s="157" t="s">
        <v>170</v>
      </c>
      <c r="Y101" s="157" t="s">
        <v>171</v>
      </c>
      <c r="Z101" s="147"/>
      <c r="AA101" s="147"/>
      <c r="AB101" s="147"/>
      <c r="AC101" s="147"/>
      <c r="AD101" s="147"/>
      <c r="AE101" s="147"/>
      <c r="AF101" s="147"/>
      <c r="AG101" s="147" t="s">
        <v>172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22.5" outlineLevel="1" x14ac:dyDescent="0.2">
      <c r="A102" s="171">
        <v>37</v>
      </c>
      <c r="B102" s="172" t="s">
        <v>1204</v>
      </c>
      <c r="C102" s="179" t="s">
        <v>1205</v>
      </c>
      <c r="D102" s="173" t="s">
        <v>1206</v>
      </c>
      <c r="E102" s="174">
        <v>1</v>
      </c>
      <c r="F102" s="175"/>
      <c r="G102" s="176">
        <f>ROUND(E102*F102,2)</f>
        <v>0</v>
      </c>
      <c r="H102" s="158"/>
      <c r="I102" s="157">
        <f>ROUND(E102*H102,2)</f>
        <v>0</v>
      </c>
      <c r="J102" s="158"/>
      <c r="K102" s="157">
        <f>ROUND(E102*J102,2)</f>
        <v>0</v>
      </c>
      <c r="L102" s="157">
        <v>21</v>
      </c>
      <c r="M102" s="157">
        <f>G102*(1+L102/100)</f>
        <v>0</v>
      </c>
      <c r="N102" s="156">
        <v>0</v>
      </c>
      <c r="O102" s="156">
        <f>ROUND(E102*N102,2)</f>
        <v>0</v>
      </c>
      <c r="P102" s="156">
        <v>0</v>
      </c>
      <c r="Q102" s="156">
        <f>ROUND(E102*P102,2)</f>
        <v>0</v>
      </c>
      <c r="R102" s="157"/>
      <c r="S102" s="157" t="s">
        <v>168</v>
      </c>
      <c r="T102" s="157" t="s">
        <v>169</v>
      </c>
      <c r="U102" s="157">
        <v>0</v>
      </c>
      <c r="V102" s="157">
        <f>ROUND(E102*U102,2)</f>
        <v>0</v>
      </c>
      <c r="W102" s="157"/>
      <c r="X102" s="157" t="s">
        <v>170</v>
      </c>
      <c r="Y102" s="157" t="s">
        <v>171</v>
      </c>
      <c r="Z102" s="147"/>
      <c r="AA102" s="147"/>
      <c r="AB102" s="147"/>
      <c r="AC102" s="147"/>
      <c r="AD102" s="147"/>
      <c r="AE102" s="147"/>
      <c r="AF102" s="147"/>
      <c r="AG102" s="147" t="s">
        <v>172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2" x14ac:dyDescent="0.2">
      <c r="A103" s="154"/>
      <c r="B103" s="155"/>
      <c r="C103" s="185" t="s">
        <v>1207</v>
      </c>
      <c r="D103" s="183"/>
      <c r="E103" s="184">
        <v>1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239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x14ac:dyDescent="0.2">
      <c r="A104" s="3"/>
      <c r="B104" s="4"/>
      <c r="C104" s="180"/>
      <c r="D104" s="6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AE104">
        <v>15</v>
      </c>
      <c r="AF104">
        <v>21</v>
      </c>
      <c r="AG104" t="s">
        <v>149</v>
      </c>
    </row>
    <row r="105" spans="1:60" x14ac:dyDescent="0.2">
      <c r="A105" s="150"/>
      <c r="B105" s="151" t="s">
        <v>31</v>
      </c>
      <c r="C105" s="181"/>
      <c r="D105" s="152"/>
      <c r="E105" s="153"/>
      <c r="F105" s="153"/>
      <c r="G105" s="170">
        <f>G8+G38+G43+G48+G62+G67+G78+G82+G86+G89+G91</f>
        <v>0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AE105">
        <f>SUMIF(L7:L103,AE104,G7:G103)</f>
        <v>0</v>
      </c>
      <c r="AF105">
        <f>SUMIF(L7:L103,AF104,G7:G103)</f>
        <v>0</v>
      </c>
      <c r="AG105" t="s">
        <v>185</v>
      </c>
    </row>
    <row r="106" spans="1:60" x14ac:dyDescent="0.2">
      <c r="A106" s="3"/>
      <c r="B106" s="4"/>
      <c r="C106" s="180"/>
      <c r="D106" s="6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60" x14ac:dyDescent="0.2">
      <c r="A107" s="3"/>
      <c r="B107" s="4"/>
      <c r="C107" s="180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60" x14ac:dyDescent="0.2">
      <c r="A108" s="262" t="s">
        <v>186</v>
      </c>
      <c r="B108" s="262"/>
      <c r="C108" s="263"/>
      <c r="D108" s="6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60" x14ac:dyDescent="0.2">
      <c r="A109" s="264"/>
      <c r="B109" s="265"/>
      <c r="C109" s="266"/>
      <c r="D109" s="265"/>
      <c r="E109" s="265"/>
      <c r="F109" s="265"/>
      <c r="G109" s="267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AG109" t="s">
        <v>187</v>
      </c>
    </row>
    <row r="110" spans="1:60" x14ac:dyDescent="0.2">
      <c r="A110" s="268"/>
      <c r="B110" s="269"/>
      <c r="C110" s="270"/>
      <c r="D110" s="269"/>
      <c r="E110" s="269"/>
      <c r="F110" s="269"/>
      <c r="G110" s="271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60" x14ac:dyDescent="0.2">
      <c r="A111" s="268"/>
      <c r="B111" s="269"/>
      <c r="C111" s="270"/>
      <c r="D111" s="269"/>
      <c r="E111" s="269"/>
      <c r="F111" s="269"/>
      <c r="G111" s="271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60" x14ac:dyDescent="0.2">
      <c r="A112" s="268"/>
      <c r="B112" s="269"/>
      <c r="C112" s="270"/>
      <c r="D112" s="269"/>
      <c r="E112" s="269"/>
      <c r="F112" s="269"/>
      <c r="G112" s="271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33" x14ac:dyDescent="0.2">
      <c r="A113" s="272"/>
      <c r="B113" s="273"/>
      <c r="C113" s="274"/>
      <c r="D113" s="273"/>
      <c r="E113" s="273"/>
      <c r="F113" s="273"/>
      <c r="G113" s="275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33" x14ac:dyDescent="0.2">
      <c r="A114" s="3"/>
      <c r="B114" s="4"/>
      <c r="C114" s="180"/>
      <c r="D114" s="6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33" x14ac:dyDescent="0.2">
      <c r="C115" s="182"/>
      <c r="D115" s="10"/>
      <c r="AG115" t="s">
        <v>189</v>
      </c>
    </row>
    <row r="116" spans="1:33" x14ac:dyDescent="0.2">
      <c r="D116" s="10"/>
    </row>
    <row r="117" spans="1:33" x14ac:dyDescent="0.2">
      <c r="D117" s="10"/>
    </row>
    <row r="118" spans="1:33" x14ac:dyDescent="0.2">
      <c r="D118" s="10"/>
    </row>
    <row r="119" spans="1:33" x14ac:dyDescent="0.2">
      <c r="D119" s="10"/>
    </row>
    <row r="120" spans="1:33" x14ac:dyDescent="0.2">
      <c r="D120" s="10"/>
    </row>
    <row r="121" spans="1:33" x14ac:dyDescent="0.2">
      <c r="D121" s="10"/>
    </row>
    <row r="122" spans="1:33" x14ac:dyDescent="0.2">
      <c r="D122" s="10"/>
    </row>
    <row r="123" spans="1:33" x14ac:dyDescent="0.2">
      <c r="D123" s="10"/>
    </row>
    <row r="124" spans="1:33" x14ac:dyDescent="0.2">
      <c r="D124" s="10"/>
    </row>
    <row r="125" spans="1:33" x14ac:dyDescent="0.2">
      <c r="D125" s="10"/>
    </row>
    <row r="126" spans="1:33" x14ac:dyDescent="0.2">
      <c r="D126" s="10"/>
    </row>
    <row r="127" spans="1:33" x14ac:dyDescent="0.2">
      <c r="D127" s="10"/>
    </row>
    <row r="128" spans="1:33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Ek7UQ8hDcpEfmTmOY/wax/lbkGVMNnDF2NEOAGZfw7koXv1Me6aIDckhgRc+1WUaCam3S8oFwRZ8/beGeJ58Q==" saltValue="XnbgT71evkLIXR8dJ9mPGw==" spinCount="100000" sheet="1" formatRows="0"/>
  <mergeCells count="9">
    <mergeCell ref="A109:G113"/>
    <mergeCell ref="C29:G29"/>
    <mergeCell ref="C55:G55"/>
    <mergeCell ref="C58:G58"/>
    <mergeCell ref="A1:G1"/>
    <mergeCell ref="C2:G2"/>
    <mergeCell ref="C3:G3"/>
    <mergeCell ref="C4:G4"/>
    <mergeCell ref="A108:C108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B69FD-5CD6-4557-83FF-93AFC9B0B6C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5" t="s">
        <v>7</v>
      </c>
      <c r="B1" s="255"/>
      <c r="C1" s="255"/>
      <c r="D1" s="255"/>
      <c r="E1" s="255"/>
      <c r="F1" s="255"/>
      <c r="G1" s="255"/>
      <c r="AG1" t="s">
        <v>137</v>
      </c>
    </row>
    <row r="2" spans="1:60" ht="24.95" customHeight="1" x14ac:dyDescent="0.2">
      <c r="A2" s="50" t="s">
        <v>8</v>
      </c>
      <c r="B2" s="49" t="s">
        <v>43</v>
      </c>
      <c r="C2" s="256" t="s">
        <v>44</v>
      </c>
      <c r="D2" s="257"/>
      <c r="E2" s="257"/>
      <c r="F2" s="257"/>
      <c r="G2" s="258"/>
      <c r="AG2" t="s">
        <v>138</v>
      </c>
    </row>
    <row r="3" spans="1:60" ht="24.95" customHeight="1" x14ac:dyDescent="0.2">
      <c r="A3" s="50" t="s">
        <v>9</v>
      </c>
      <c r="B3" s="49" t="s">
        <v>70</v>
      </c>
      <c r="C3" s="256" t="s">
        <v>71</v>
      </c>
      <c r="D3" s="257"/>
      <c r="E3" s="257"/>
      <c r="F3" s="257"/>
      <c r="G3" s="258"/>
      <c r="AC3" s="121" t="s">
        <v>138</v>
      </c>
      <c r="AG3" t="s">
        <v>139</v>
      </c>
    </row>
    <row r="4" spans="1:60" ht="24.95" customHeight="1" x14ac:dyDescent="0.2">
      <c r="A4" s="140" t="s">
        <v>10</v>
      </c>
      <c r="B4" s="141" t="s">
        <v>52</v>
      </c>
      <c r="C4" s="259" t="s">
        <v>72</v>
      </c>
      <c r="D4" s="260"/>
      <c r="E4" s="260"/>
      <c r="F4" s="260"/>
      <c r="G4" s="261"/>
      <c r="AG4" t="s">
        <v>140</v>
      </c>
    </row>
    <row r="5" spans="1:60" x14ac:dyDescent="0.2">
      <c r="D5" s="10"/>
    </row>
    <row r="6" spans="1:60" ht="38.25" x14ac:dyDescent="0.2">
      <c r="A6" s="143" t="s">
        <v>141</v>
      </c>
      <c r="B6" s="145" t="s">
        <v>142</v>
      </c>
      <c r="C6" s="145" t="s">
        <v>143</v>
      </c>
      <c r="D6" s="144" t="s">
        <v>144</v>
      </c>
      <c r="E6" s="143" t="s">
        <v>145</v>
      </c>
      <c r="F6" s="142" t="s">
        <v>146</v>
      </c>
      <c r="G6" s="143" t="s">
        <v>31</v>
      </c>
      <c r="H6" s="146" t="s">
        <v>32</v>
      </c>
      <c r="I6" s="146" t="s">
        <v>147</v>
      </c>
      <c r="J6" s="146" t="s">
        <v>33</v>
      </c>
      <c r="K6" s="146" t="s">
        <v>148</v>
      </c>
      <c r="L6" s="146" t="s">
        <v>149</v>
      </c>
      <c r="M6" s="146" t="s">
        <v>150</v>
      </c>
      <c r="N6" s="146" t="s">
        <v>151</v>
      </c>
      <c r="O6" s="146" t="s">
        <v>152</v>
      </c>
      <c r="P6" s="146" t="s">
        <v>153</v>
      </c>
      <c r="Q6" s="146" t="s">
        <v>154</v>
      </c>
      <c r="R6" s="146" t="s">
        <v>155</v>
      </c>
      <c r="S6" s="146" t="s">
        <v>156</v>
      </c>
      <c r="T6" s="146" t="s">
        <v>157</v>
      </c>
      <c r="U6" s="146" t="s">
        <v>158</v>
      </c>
      <c r="V6" s="146" t="s">
        <v>159</v>
      </c>
      <c r="W6" s="146" t="s">
        <v>160</v>
      </c>
      <c r="X6" s="146" t="s">
        <v>161</v>
      </c>
      <c r="Y6" s="146" t="s">
        <v>162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163</v>
      </c>
      <c r="B8" s="165" t="s">
        <v>104</v>
      </c>
      <c r="C8" s="178" t="s">
        <v>105</v>
      </c>
      <c r="D8" s="166"/>
      <c r="E8" s="167"/>
      <c r="F8" s="168"/>
      <c r="G8" s="169">
        <f>SUMIF(AG9:AG285,"&lt;&gt;NOR",G9:G285)</f>
        <v>0</v>
      </c>
      <c r="H8" s="163"/>
      <c r="I8" s="163">
        <f>SUM(I9:I285)</f>
        <v>0</v>
      </c>
      <c r="J8" s="163"/>
      <c r="K8" s="163">
        <f>SUM(K9:K285)</f>
        <v>0</v>
      </c>
      <c r="L8" s="163"/>
      <c r="M8" s="163">
        <f>SUM(M9:M285)</f>
        <v>0</v>
      </c>
      <c r="N8" s="162"/>
      <c r="O8" s="162">
        <f>SUM(O9:O285)</f>
        <v>1686.49</v>
      </c>
      <c r="P8" s="162"/>
      <c r="Q8" s="162">
        <f>SUM(Q9:Q285)</f>
        <v>0</v>
      </c>
      <c r="R8" s="163"/>
      <c r="S8" s="163"/>
      <c r="T8" s="163"/>
      <c r="U8" s="163"/>
      <c r="V8" s="163">
        <f>SUM(V9:V285)</f>
        <v>2476.9299999999998</v>
      </c>
      <c r="W8" s="163"/>
      <c r="X8" s="163"/>
      <c r="Y8" s="163"/>
      <c r="AG8" t="s">
        <v>164</v>
      </c>
    </row>
    <row r="9" spans="1:60" ht="22.5" outlineLevel="1" x14ac:dyDescent="0.2">
      <c r="A9" s="171">
        <v>1</v>
      </c>
      <c r="B9" s="172" t="s">
        <v>1208</v>
      </c>
      <c r="C9" s="179" t="s">
        <v>1209</v>
      </c>
      <c r="D9" s="173" t="s">
        <v>370</v>
      </c>
      <c r="E9" s="174">
        <v>412.5025</v>
      </c>
      <c r="F9" s="175"/>
      <c r="G9" s="176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7"/>
      <c r="S9" s="157" t="s">
        <v>183</v>
      </c>
      <c r="T9" s="157" t="s">
        <v>595</v>
      </c>
      <c r="U9" s="157">
        <v>0.16</v>
      </c>
      <c r="V9" s="157">
        <f>ROUND(E9*U9,2)</f>
        <v>66</v>
      </c>
      <c r="W9" s="157"/>
      <c r="X9" s="157" t="s">
        <v>234</v>
      </c>
      <c r="Y9" s="157" t="s">
        <v>171</v>
      </c>
      <c r="Z9" s="147"/>
      <c r="AA9" s="147"/>
      <c r="AB9" s="147"/>
      <c r="AC9" s="147"/>
      <c r="AD9" s="147"/>
      <c r="AE9" s="147"/>
      <c r="AF9" s="147"/>
      <c r="AG9" s="147" t="s">
        <v>235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53" t="s">
        <v>1210</v>
      </c>
      <c r="D10" s="254"/>
      <c r="E10" s="254"/>
      <c r="F10" s="254"/>
      <c r="G10" s="254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174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251" t="s">
        <v>1211</v>
      </c>
      <c r="D11" s="252"/>
      <c r="E11" s="252"/>
      <c r="F11" s="252"/>
      <c r="G11" s="252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174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3" x14ac:dyDescent="0.2">
      <c r="A12" s="154"/>
      <c r="B12" s="155"/>
      <c r="C12" s="251" t="s">
        <v>1212</v>
      </c>
      <c r="D12" s="252"/>
      <c r="E12" s="252"/>
      <c r="F12" s="252"/>
      <c r="G12" s="252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174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77" t="str">
        <f>C12</f>
        <v>- průměrná hloubka výkopu STOKA A-1 = 1,35 m, STOKA A-2 = 1,45 m, STOKA A-3 = 0,90 m, STOKA B-1 = 1,45 m, STOKA B-2 = 1,30 m, STOKA C-1 = 1,50 m, STOKA C-2 = 1,50 m</v>
      </c>
      <c r="BB12" s="147"/>
      <c r="BC12" s="147"/>
      <c r="BD12" s="147"/>
      <c r="BE12" s="147"/>
      <c r="BF12" s="147"/>
      <c r="BG12" s="147"/>
      <c r="BH12" s="147"/>
    </row>
    <row r="13" spans="1:60" ht="22.5" outlineLevel="2" x14ac:dyDescent="0.2">
      <c r="A13" s="154"/>
      <c r="B13" s="155"/>
      <c r="C13" s="185" t="s">
        <v>1213</v>
      </c>
      <c r="D13" s="183"/>
      <c r="E13" s="184">
        <v>8.7874999999999996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239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3" x14ac:dyDescent="0.2">
      <c r="A14" s="154"/>
      <c r="B14" s="155"/>
      <c r="C14" s="185" t="s">
        <v>1214</v>
      </c>
      <c r="D14" s="183"/>
      <c r="E14" s="184">
        <v>1.665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239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3" x14ac:dyDescent="0.2">
      <c r="A15" s="154"/>
      <c r="B15" s="155"/>
      <c r="C15" s="185" t="s">
        <v>1215</v>
      </c>
      <c r="D15" s="183"/>
      <c r="E15" s="184">
        <v>32.725000000000001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239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3" x14ac:dyDescent="0.2">
      <c r="A16" s="154"/>
      <c r="B16" s="155"/>
      <c r="C16" s="185" t="s">
        <v>1216</v>
      </c>
      <c r="D16" s="183"/>
      <c r="E16" s="184">
        <v>60.225000000000001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239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4"/>
      <c r="B17" s="155"/>
      <c r="C17" s="185" t="s">
        <v>1217</v>
      </c>
      <c r="D17" s="183"/>
      <c r="E17" s="184">
        <v>14.12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239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3" x14ac:dyDescent="0.2">
      <c r="A18" s="154"/>
      <c r="B18" s="155"/>
      <c r="C18" s="185" t="s">
        <v>1218</v>
      </c>
      <c r="D18" s="183"/>
      <c r="E18" s="184">
        <v>9.9749999999999996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239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3" x14ac:dyDescent="0.2">
      <c r="A19" s="154"/>
      <c r="B19" s="155"/>
      <c r="C19" s="185" t="s">
        <v>1219</v>
      </c>
      <c r="D19" s="183"/>
      <c r="E19" s="184">
        <v>55.38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239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3" x14ac:dyDescent="0.2">
      <c r="A20" s="154"/>
      <c r="B20" s="155"/>
      <c r="C20" s="185" t="s">
        <v>1220</v>
      </c>
      <c r="D20" s="183"/>
      <c r="E20" s="184">
        <v>17.662500000000001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239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3" x14ac:dyDescent="0.2">
      <c r="A21" s="154"/>
      <c r="B21" s="155"/>
      <c r="C21" s="185" t="s">
        <v>1221</v>
      </c>
      <c r="D21" s="183"/>
      <c r="E21" s="184">
        <v>1.1025</v>
      </c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239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3" x14ac:dyDescent="0.2">
      <c r="A22" s="154"/>
      <c r="B22" s="155"/>
      <c r="C22" s="185" t="s">
        <v>1222</v>
      </c>
      <c r="D22" s="183"/>
      <c r="E22" s="184">
        <v>182.35874999999999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239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3" x14ac:dyDescent="0.2">
      <c r="A23" s="154"/>
      <c r="B23" s="155"/>
      <c r="C23" s="185" t="s">
        <v>1223</v>
      </c>
      <c r="D23" s="183"/>
      <c r="E23" s="184">
        <v>11.25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239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3" x14ac:dyDescent="0.2">
      <c r="A24" s="154"/>
      <c r="B24" s="155"/>
      <c r="C24" s="185" t="s">
        <v>1224</v>
      </c>
      <c r="D24" s="183"/>
      <c r="E24" s="184">
        <v>8.5250000000000004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239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3" x14ac:dyDescent="0.2">
      <c r="A25" s="154"/>
      <c r="B25" s="155"/>
      <c r="C25" s="185" t="s">
        <v>1225</v>
      </c>
      <c r="D25" s="183"/>
      <c r="E25" s="184">
        <v>19.65625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239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">
      <c r="A26" s="154"/>
      <c r="B26" s="155"/>
      <c r="C26" s="185" t="s">
        <v>1226</v>
      </c>
      <c r="D26" s="183"/>
      <c r="E26" s="184">
        <v>6.5449999999999999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239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">
      <c r="A27" s="154"/>
      <c r="B27" s="155"/>
      <c r="C27" s="185" t="s">
        <v>1227</v>
      </c>
      <c r="D27" s="183"/>
      <c r="E27" s="184">
        <v>-17.475000000000001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239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.5" outlineLevel="1" x14ac:dyDescent="0.2">
      <c r="A28" s="171">
        <v>2</v>
      </c>
      <c r="B28" s="172" t="s">
        <v>1228</v>
      </c>
      <c r="C28" s="179" t="s">
        <v>1229</v>
      </c>
      <c r="D28" s="173" t="s">
        <v>370</v>
      </c>
      <c r="E28" s="174">
        <v>412.5025</v>
      </c>
      <c r="F28" s="175"/>
      <c r="G28" s="176">
        <f>ROUND(E28*F28,2)</f>
        <v>0</v>
      </c>
      <c r="H28" s="158"/>
      <c r="I28" s="157">
        <f>ROUND(E28*H28,2)</f>
        <v>0</v>
      </c>
      <c r="J28" s="158"/>
      <c r="K28" s="157">
        <f>ROUND(E28*J28,2)</f>
        <v>0</v>
      </c>
      <c r="L28" s="157">
        <v>21</v>
      </c>
      <c r="M28" s="157">
        <f>G28*(1+L28/100)</f>
        <v>0</v>
      </c>
      <c r="N28" s="156">
        <v>0</v>
      </c>
      <c r="O28" s="156">
        <f>ROUND(E28*N28,2)</f>
        <v>0</v>
      </c>
      <c r="P28" s="156">
        <v>0</v>
      </c>
      <c r="Q28" s="156">
        <f>ROUND(E28*P28,2)</f>
        <v>0</v>
      </c>
      <c r="R28" s="157"/>
      <c r="S28" s="157" t="s">
        <v>183</v>
      </c>
      <c r="T28" s="157" t="s">
        <v>595</v>
      </c>
      <c r="U28" s="157">
        <v>0.3</v>
      </c>
      <c r="V28" s="157">
        <f>ROUND(E28*U28,2)</f>
        <v>123.75</v>
      </c>
      <c r="W28" s="157"/>
      <c r="X28" s="157" t="s">
        <v>234</v>
      </c>
      <c r="Y28" s="157" t="s">
        <v>171</v>
      </c>
      <c r="Z28" s="147"/>
      <c r="AA28" s="147"/>
      <c r="AB28" s="147"/>
      <c r="AC28" s="147"/>
      <c r="AD28" s="147"/>
      <c r="AE28" s="147"/>
      <c r="AF28" s="147"/>
      <c r="AG28" s="147" t="s">
        <v>235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4"/>
      <c r="B29" s="155"/>
      <c r="C29" s="253" t="s">
        <v>1210</v>
      </c>
      <c r="D29" s="254"/>
      <c r="E29" s="254"/>
      <c r="F29" s="254"/>
      <c r="G29" s="254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174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">
      <c r="A30" s="154"/>
      <c r="B30" s="155"/>
      <c r="C30" s="251" t="s">
        <v>1230</v>
      </c>
      <c r="D30" s="252"/>
      <c r="E30" s="252"/>
      <c r="F30" s="252"/>
      <c r="G30" s="252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174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3" x14ac:dyDescent="0.2">
      <c r="A31" s="154"/>
      <c r="B31" s="155"/>
      <c r="C31" s="251" t="s">
        <v>1212</v>
      </c>
      <c r="D31" s="252"/>
      <c r="E31" s="252"/>
      <c r="F31" s="252"/>
      <c r="G31" s="252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174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77" t="str">
        <f>C31</f>
        <v>- průměrná hloubka výkopu STOKA A-1 = 1,35 m, STOKA A-2 = 1,45 m, STOKA A-3 = 0,90 m, STOKA B-1 = 1,45 m, STOKA B-2 = 1,30 m, STOKA C-1 = 1,50 m, STOKA C-2 = 1,50 m</v>
      </c>
      <c r="BB31" s="147"/>
      <c r="BC31" s="147"/>
      <c r="BD31" s="147"/>
      <c r="BE31" s="147"/>
      <c r="BF31" s="147"/>
      <c r="BG31" s="147"/>
      <c r="BH31" s="147"/>
    </row>
    <row r="32" spans="1:60" ht="22.5" outlineLevel="2" x14ac:dyDescent="0.2">
      <c r="A32" s="154"/>
      <c r="B32" s="155"/>
      <c r="C32" s="185" t="s">
        <v>1213</v>
      </c>
      <c r="D32" s="183"/>
      <c r="E32" s="184">
        <v>8.7874999999999996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239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3" x14ac:dyDescent="0.2">
      <c r="A33" s="154"/>
      <c r="B33" s="155"/>
      <c r="C33" s="185" t="s">
        <v>1214</v>
      </c>
      <c r="D33" s="183"/>
      <c r="E33" s="184">
        <v>1.665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239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3" x14ac:dyDescent="0.2">
      <c r="A34" s="154"/>
      <c r="B34" s="155"/>
      <c r="C34" s="185" t="s">
        <v>1215</v>
      </c>
      <c r="D34" s="183"/>
      <c r="E34" s="184">
        <v>32.725000000000001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239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2.5" outlineLevel="3" x14ac:dyDescent="0.2">
      <c r="A35" s="154"/>
      <c r="B35" s="155"/>
      <c r="C35" s="185" t="s">
        <v>1216</v>
      </c>
      <c r="D35" s="183"/>
      <c r="E35" s="184">
        <v>60.225000000000001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239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3" x14ac:dyDescent="0.2">
      <c r="A36" s="154"/>
      <c r="B36" s="155"/>
      <c r="C36" s="185" t="s">
        <v>1217</v>
      </c>
      <c r="D36" s="183"/>
      <c r="E36" s="184">
        <v>14.12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239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3" x14ac:dyDescent="0.2">
      <c r="A37" s="154"/>
      <c r="B37" s="155"/>
      <c r="C37" s="185" t="s">
        <v>1218</v>
      </c>
      <c r="D37" s="183"/>
      <c r="E37" s="184">
        <v>9.9749999999999996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239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3" x14ac:dyDescent="0.2">
      <c r="A38" s="154"/>
      <c r="B38" s="155"/>
      <c r="C38" s="185" t="s">
        <v>1219</v>
      </c>
      <c r="D38" s="183"/>
      <c r="E38" s="184">
        <v>55.38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239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2.5" outlineLevel="3" x14ac:dyDescent="0.2">
      <c r="A39" s="154"/>
      <c r="B39" s="155"/>
      <c r="C39" s="185" t="s">
        <v>1220</v>
      </c>
      <c r="D39" s="183"/>
      <c r="E39" s="184">
        <v>17.662500000000001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239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3" x14ac:dyDescent="0.2">
      <c r="A40" s="154"/>
      <c r="B40" s="155"/>
      <c r="C40" s="185" t="s">
        <v>1221</v>
      </c>
      <c r="D40" s="183"/>
      <c r="E40" s="184">
        <v>1.1025</v>
      </c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239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2.5" outlineLevel="3" x14ac:dyDescent="0.2">
      <c r="A41" s="154"/>
      <c r="B41" s="155"/>
      <c r="C41" s="185" t="s">
        <v>1222</v>
      </c>
      <c r="D41" s="183"/>
      <c r="E41" s="184">
        <v>182.35874999999999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239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2.5" outlineLevel="3" x14ac:dyDescent="0.2">
      <c r="A42" s="154"/>
      <c r="B42" s="155"/>
      <c r="C42" s="185" t="s">
        <v>1223</v>
      </c>
      <c r="D42" s="183"/>
      <c r="E42" s="184">
        <v>11.25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239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3" x14ac:dyDescent="0.2">
      <c r="A43" s="154"/>
      <c r="B43" s="155"/>
      <c r="C43" s="185" t="s">
        <v>1224</v>
      </c>
      <c r="D43" s="183"/>
      <c r="E43" s="184">
        <v>8.5250000000000004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239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2.5" outlineLevel="3" x14ac:dyDescent="0.2">
      <c r="A44" s="154"/>
      <c r="B44" s="155"/>
      <c r="C44" s="185" t="s">
        <v>1225</v>
      </c>
      <c r="D44" s="183"/>
      <c r="E44" s="184">
        <v>19.65625</v>
      </c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239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 x14ac:dyDescent="0.2">
      <c r="A45" s="154"/>
      <c r="B45" s="155"/>
      <c r="C45" s="185" t="s">
        <v>1226</v>
      </c>
      <c r="D45" s="183"/>
      <c r="E45" s="184">
        <v>6.5449999999999999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239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 x14ac:dyDescent="0.2">
      <c r="A46" s="154"/>
      <c r="B46" s="155"/>
      <c r="C46" s="185" t="s">
        <v>1227</v>
      </c>
      <c r="D46" s="183"/>
      <c r="E46" s="184">
        <v>-17.475000000000001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239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1" x14ac:dyDescent="0.2">
      <c r="A47" s="171">
        <v>3</v>
      </c>
      <c r="B47" s="172" t="s">
        <v>1231</v>
      </c>
      <c r="C47" s="179" t="s">
        <v>1232</v>
      </c>
      <c r="D47" s="173" t="s">
        <v>370</v>
      </c>
      <c r="E47" s="174">
        <v>43.137</v>
      </c>
      <c r="F47" s="175"/>
      <c r="G47" s="176">
        <f>ROUND(E47*F47,2)</f>
        <v>0</v>
      </c>
      <c r="H47" s="158"/>
      <c r="I47" s="157">
        <f>ROUND(E47*H47,2)</f>
        <v>0</v>
      </c>
      <c r="J47" s="158"/>
      <c r="K47" s="157">
        <f>ROUND(E47*J47,2)</f>
        <v>0</v>
      </c>
      <c r="L47" s="157">
        <v>21</v>
      </c>
      <c r="M47" s="157">
        <f>G47*(1+L47/100)</f>
        <v>0</v>
      </c>
      <c r="N47" s="156">
        <v>0</v>
      </c>
      <c r="O47" s="156">
        <f>ROUND(E47*N47,2)</f>
        <v>0</v>
      </c>
      <c r="P47" s="156">
        <v>0</v>
      </c>
      <c r="Q47" s="156">
        <f>ROUND(E47*P47,2)</f>
        <v>0</v>
      </c>
      <c r="R47" s="157"/>
      <c r="S47" s="157" t="s">
        <v>183</v>
      </c>
      <c r="T47" s="157" t="s">
        <v>595</v>
      </c>
      <c r="U47" s="157">
        <v>0.23</v>
      </c>
      <c r="V47" s="157">
        <f>ROUND(E47*U47,2)</f>
        <v>9.92</v>
      </c>
      <c r="W47" s="157"/>
      <c r="X47" s="157" t="s">
        <v>234</v>
      </c>
      <c r="Y47" s="157" t="s">
        <v>171</v>
      </c>
      <c r="Z47" s="147"/>
      <c r="AA47" s="147"/>
      <c r="AB47" s="147"/>
      <c r="AC47" s="147"/>
      <c r="AD47" s="147"/>
      <c r="AE47" s="147"/>
      <c r="AF47" s="147"/>
      <c r="AG47" s="147" t="s">
        <v>235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">
      <c r="A48" s="154"/>
      <c r="B48" s="155"/>
      <c r="C48" s="253" t="s">
        <v>1233</v>
      </c>
      <c r="D48" s="254"/>
      <c r="E48" s="254"/>
      <c r="F48" s="254"/>
      <c r="G48" s="254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174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3" x14ac:dyDescent="0.2">
      <c r="A49" s="154"/>
      <c r="B49" s="155"/>
      <c r="C49" s="251" t="s">
        <v>1211</v>
      </c>
      <c r="D49" s="252"/>
      <c r="E49" s="252"/>
      <c r="F49" s="252"/>
      <c r="G49" s="252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174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.5" outlineLevel="3" x14ac:dyDescent="0.2">
      <c r="A50" s="154"/>
      <c r="B50" s="155"/>
      <c r="C50" s="251" t="s">
        <v>1212</v>
      </c>
      <c r="D50" s="252"/>
      <c r="E50" s="252"/>
      <c r="F50" s="252"/>
      <c r="G50" s="252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174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77" t="str">
        <f>C50</f>
        <v>- průměrná hloubka výkopu STOKA A-1 = 1,35 m, STOKA A-2 = 1,45 m, STOKA A-3 = 0,90 m, STOKA B-1 = 1,45 m, STOKA B-2 = 1,30 m, STOKA C-1 = 1,50 m, STOKA C-2 = 1,50 m</v>
      </c>
      <c r="BB50" s="147"/>
      <c r="BC50" s="147"/>
      <c r="BD50" s="147"/>
      <c r="BE50" s="147"/>
      <c r="BF50" s="147"/>
      <c r="BG50" s="147"/>
      <c r="BH50" s="147"/>
    </row>
    <row r="51" spans="1:60" ht="22.5" outlineLevel="2" x14ac:dyDescent="0.2">
      <c r="A51" s="154"/>
      <c r="B51" s="155"/>
      <c r="C51" s="185" t="s">
        <v>1234</v>
      </c>
      <c r="D51" s="183"/>
      <c r="E51" s="184">
        <v>0.99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239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2.5" outlineLevel="3" x14ac:dyDescent="0.2">
      <c r="A52" s="154"/>
      <c r="B52" s="155"/>
      <c r="C52" s="185" t="s">
        <v>1235</v>
      </c>
      <c r="D52" s="183"/>
      <c r="E52" s="184">
        <v>10.395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239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22.5" outlineLevel="3" x14ac:dyDescent="0.2">
      <c r="A53" s="154"/>
      <c r="B53" s="155"/>
      <c r="C53" s="185" t="s">
        <v>1236</v>
      </c>
      <c r="D53" s="183"/>
      <c r="E53" s="184">
        <v>0.72</v>
      </c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239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2.5" outlineLevel="3" x14ac:dyDescent="0.2">
      <c r="A54" s="154"/>
      <c r="B54" s="155"/>
      <c r="C54" s="185" t="s">
        <v>1237</v>
      </c>
      <c r="D54" s="183"/>
      <c r="E54" s="184">
        <v>3.3119999999999998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239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2.5" outlineLevel="3" x14ac:dyDescent="0.2">
      <c r="A55" s="154"/>
      <c r="B55" s="155"/>
      <c r="C55" s="185" t="s">
        <v>1238</v>
      </c>
      <c r="D55" s="183"/>
      <c r="E55" s="184">
        <v>9.7650000000000006</v>
      </c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239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2.5" outlineLevel="3" x14ac:dyDescent="0.2">
      <c r="A56" s="154"/>
      <c r="B56" s="155"/>
      <c r="C56" s="185" t="s">
        <v>1239</v>
      </c>
      <c r="D56" s="183"/>
      <c r="E56" s="184">
        <v>10.62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239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2.5" outlineLevel="3" x14ac:dyDescent="0.2">
      <c r="A57" s="154"/>
      <c r="B57" s="155"/>
      <c r="C57" s="185" t="s">
        <v>1240</v>
      </c>
      <c r="D57" s="183"/>
      <c r="E57" s="184">
        <v>0.81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239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2.5" outlineLevel="3" x14ac:dyDescent="0.2">
      <c r="A58" s="154"/>
      <c r="B58" s="155"/>
      <c r="C58" s="185" t="s">
        <v>1241</v>
      </c>
      <c r="D58" s="183"/>
      <c r="E58" s="184">
        <v>3.15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239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22.5" outlineLevel="3" x14ac:dyDescent="0.2">
      <c r="A59" s="154"/>
      <c r="B59" s="155"/>
      <c r="C59" s="185" t="s">
        <v>1242</v>
      </c>
      <c r="D59" s="183"/>
      <c r="E59" s="184">
        <v>1.6875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239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22.5" outlineLevel="3" x14ac:dyDescent="0.2">
      <c r="A60" s="154"/>
      <c r="B60" s="155"/>
      <c r="C60" s="185" t="s">
        <v>1243</v>
      </c>
      <c r="D60" s="183"/>
      <c r="E60" s="184">
        <v>1.6875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239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22.5" outlineLevel="1" x14ac:dyDescent="0.2">
      <c r="A61" s="171">
        <v>4</v>
      </c>
      <c r="B61" s="172" t="s">
        <v>1244</v>
      </c>
      <c r="C61" s="179" t="s">
        <v>1245</v>
      </c>
      <c r="D61" s="173" t="s">
        <v>370</v>
      </c>
      <c r="E61" s="174">
        <v>43.137</v>
      </c>
      <c r="F61" s="175"/>
      <c r="G61" s="176">
        <f>ROUND(E61*F61,2)</f>
        <v>0</v>
      </c>
      <c r="H61" s="158"/>
      <c r="I61" s="157">
        <f>ROUND(E61*H61,2)</f>
        <v>0</v>
      </c>
      <c r="J61" s="158"/>
      <c r="K61" s="157">
        <f>ROUND(E61*J61,2)</f>
        <v>0</v>
      </c>
      <c r="L61" s="157">
        <v>21</v>
      </c>
      <c r="M61" s="157">
        <f>G61*(1+L61/100)</f>
        <v>0</v>
      </c>
      <c r="N61" s="156">
        <v>0</v>
      </c>
      <c r="O61" s="156">
        <f>ROUND(E61*N61,2)</f>
        <v>0</v>
      </c>
      <c r="P61" s="156">
        <v>0</v>
      </c>
      <c r="Q61" s="156">
        <f>ROUND(E61*P61,2)</f>
        <v>0</v>
      </c>
      <c r="R61" s="157"/>
      <c r="S61" s="157" t="s">
        <v>183</v>
      </c>
      <c r="T61" s="157" t="s">
        <v>595</v>
      </c>
      <c r="U61" s="157">
        <v>0.39</v>
      </c>
      <c r="V61" s="157">
        <f>ROUND(E61*U61,2)</f>
        <v>16.82</v>
      </c>
      <c r="W61" s="157"/>
      <c r="X61" s="157" t="s">
        <v>234</v>
      </c>
      <c r="Y61" s="157" t="s">
        <v>171</v>
      </c>
      <c r="Z61" s="147"/>
      <c r="AA61" s="147"/>
      <c r="AB61" s="147"/>
      <c r="AC61" s="147"/>
      <c r="AD61" s="147"/>
      <c r="AE61" s="147"/>
      <c r="AF61" s="147"/>
      <c r="AG61" s="147" t="s">
        <v>235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 x14ac:dyDescent="0.2">
      <c r="A62" s="154"/>
      <c r="B62" s="155"/>
      <c r="C62" s="253" t="s">
        <v>1233</v>
      </c>
      <c r="D62" s="254"/>
      <c r="E62" s="254"/>
      <c r="F62" s="254"/>
      <c r="G62" s="254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174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">
      <c r="A63" s="154"/>
      <c r="B63" s="155"/>
      <c r="C63" s="251" t="s">
        <v>1230</v>
      </c>
      <c r="D63" s="252"/>
      <c r="E63" s="252"/>
      <c r="F63" s="252"/>
      <c r="G63" s="252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174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2.5" outlineLevel="3" x14ac:dyDescent="0.2">
      <c r="A64" s="154"/>
      <c r="B64" s="155"/>
      <c r="C64" s="251" t="s">
        <v>1212</v>
      </c>
      <c r="D64" s="252"/>
      <c r="E64" s="252"/>
      <c r="F64" s="252"/>
      <c r="G64" s="252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174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77" t="str">
        <f>C64</f>
        <v>- průměrná hloubka výkopu STOKA A-1 = 1,35 m, STOKA A-2 = 1,45 m, STOKA A-3 = 0,90 m, STOKA B-1 = 1,45 m, STOKA B-2 = 1,30 m, STOKA C-1 = 1,50 m, STOKA C-2 = 1,50 m</v>
      </c>
      <c r="BB64" s="147"/>
      <c r="BC64" s="147"/>
      <c r="BD64" s="147"/>
      <c r="BE64" s="147"/>
      <c r="BF64" s="147"/>
      <c r="BG64" s="147"/>
      <c r="BH64" s="147"/>
    </row>
    <row r="65" spans="1:60" ht="22.5" outlineLevel="2" x14ac:dyDescent="0.2">
      <c r="A65" s="154"/>
      <c r="B65" s="155"/>
      <c r="C65" s="185" t="s">
        <v>1234</v>
      </c>
      <c r="D65" s="183"/>
      <c r="E65" s="184">
        <v>0.99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239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2.5" outlineLevel="3" x14ac:dyDescent="0.2">
      <c r="A66" s="154"/>
      <c r="B66" s="155"/>
      <c r="C66" s="185" t="s">
        <v>1235</v>
      </c>
      <c r="D66" s="183"/>
      <c r="E66" s="184">
        <v>10.395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239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22.5" outlineLevel="3" x14ac:dyDescent="0.2">
      <c r="A67" s="154"/>
      <c r="B67" s="155"/>
      <c r="C67" s="185" t="s">
        <v>1236</v>
      </c>
      <c r="D67" s="183"/>
      <c r="E67" s="184">
        <v>0.72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239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22.5" outlineLevel="3" x14ac:dyDescent="0.2">
      <c r="A68" s="154"/>
      <c r="B68" s="155"/>
      <c r="C68" s="185" t="s">
        <v>1237</v>
      </c>
      <c r="D68" s="183"/>
      <c r="E68" s="184">
        <v>3.3119999999999998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239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2.5" outlineLevel="3" x14ac:dyDescent="0.2">
      <c r="A69" s="154"/>
      <c r="B69" s="155"/>
      <c r="C69" s="185" t="s">
        <v>1238</v>
      </c>
      <c r="D69" s="183"/>
      <c r="E69" s="184">
        <v>9.7650000000000006</v>
      </c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239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22.5" outlineLevel="3" x14ac:dyDescent="0.2">
      <c r="A70" s="154"/>
      <c r="B70" s="155"/>
      <c r="C70" s="185" t="s">
        <v>1239</v>
      </c>
      <c r="D70" s="183"/>
      <c r="E70" s="184">
        <v>10.62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239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2.5" outlineLevel="3" x14ac:dyDescent="0.2">
      <c r="A71" s="154"/>
      <c r="B71" s="155"/>
      <c r="C71" s="185" t="s">
        <v>1240</v>
      </c>
      <c r="D71" s="183"/>
      <c r="E71" s="184">
        <v>0.81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239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2.5" outlineLevel="3" x14ac:dyDescent="0.2">
      <c r="A72" s="154"/>
      <c r="B72" s="155"/>
      <c r="C72" s="185" t="s">
        <v>1241</v>
      </c>
      <c r="D72" s="183"/>
      <c r="E72" s="184">
        <v>3.15</v>
      </c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239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22.5" outlineLevel="3" x14ac:dyDescent="0.2">
      <c r="A73" s="154"/>
      <c r="B73" s="155"/>
      <c r="C73" s="185" t="s">
        <v>1242</v>
      </c>
      <c r="D73" s="183"/>
      <c r="E73" s="184">
        <v>1.6875</v>
      </c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239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22.5" outlineLevel="3" x14ac:dyDescent="0.2">
      <c r="A74" s="154"/>
      <c r="B74" s="155"/>
      <c r="C74" s="185" t="s">
        <v>1243</v>
      </c>
      <c r="D74" s="183"/>
      <c r="E74" s="184">
        <v>1.6875</v>
      </c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239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">
      <c r="A75" s="154"/>
      <c r="B75" s="155"/>
      <c r="C75" s="185" t="s">
        <v>1246</v>
      </c>
      <c r="D75" s="183"/>
      <c r="E75" s="184"/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239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71">
        <v>5</v>
      </c>
      <c r="B76" s="172" t="s">
        <v>948</v>
      </c>
      <c r="C76" s="179" t="s">
        <v>949</v>
      </c>
      <c r="D76" s="173" t="s">
        <v>370</v>
      </c>
      <c r="E76" s="174">
        <v>17.475000000000001</v>
      </c>
      <c r="F76" s="175"/>
      <c r="G76" s="176">
        <f>ROUND(E76*F76,2)</f>
        <v>0</v>
      </c>
      <c r="H76" s="158"/>
      <c r="I76" s="157">
        <f>ROUND(E76*H76,2)</f>
        <v>0</v>
      </c>
      <c r="J76" s="158"/>
      <c r="K76" s="157">
        <f>ROUND(E76*J76,2)</f>
        <v>0</v>
      </c>
      <c r="L76" s="157">
        <v>21</v>
      </c>
      <c r="M76" s="157">
        <f>G76*(1+L76/100)</f>
        <v>0</v>
      </c>
      <c r="N76" s="156">
        <v>0</v>
      </c>
      <c r="O76" s="156">
        <f>ROUND(E76*N76,2)</f>
        <v>0</v>
      </c>
      <c r="P76" s="156">
        <v>0</v>
      </c>
      <c r="Q76" s="156">
        <f>ROUND(E76*P76,2)</f>
        <v>0</v>
      </c>
      <c r="R76" s="157"/>
      <c r="S76" s="157" t="s">
        <v>183</v>
      </c>
      <c r="T76" s="157" t="s">
        <v>595</v>
      </c>
      <c r="U76" s="157">
        <v>3.5329999999999999</v>
      </c>
      <c r="V76" s="157">
        <f>ROUND(E76*U76,2)</f>
        <v>61.74</v>
      </c>
      <c r="W76" s="157"/>
      <c r="X76" s="157" t="s">
        <v>234</v>
      </c>
      <c r="Y76" s="157" t="s">
        <v>171</v>
      </c>
      <c r="Z76" s="147"/>
      <c r="AA76" s="147"/>
      <c r="AB76" s="147"/>
      <c r="AC76" s="147"/>
      <c r="AD76" s="147"/>
      <c r="AE76" s="147"/>
      <c r="AF76" s="147"/>
      <c r="AG76" s="147" t="s">
        <v>235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 x14ac:dyDescent="0.2">
      <c r="A77" s="154"/>
      <c r="B77" s="155"/>
      <c r="C77" s="253" t="s">
        <v>1211</v>
      </c>
      <c r="D77" s="254"/>
      <c r="E77" s="254"/>
      <c r="F77" s="254"/>
      <c r="G77" s="254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174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2.5" outlineLevel="3" x14ac:dyDescent="0.2">
      <c r="A78" s="154"/>
      <c r="B78" s="155"/>
      <c r="C78" s="251" t="s">
        <v>1212</v>
      </c>
      <c r="D78" s="252"/>
      <c r="E78" s="252"/>
      <c r="F78" s="252"/>
      <c r="G78" s="252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174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77" t="str">
        <f>C78</f>
        <v>- průměrná hloubka výkopu STOKA A-1 = 1,35 m, STOKA A-2 = 1,45 m, STOKA A-3 = 0,90 m, STOKA B-1 = 1,45 m, STOKA B-2 = 1,30 m, STOKA C-1 = 1,50 m, STOKA C-2 = 1,50 m</v>
      </c>
      <c r="BB78" s="147"/>
      <c r="BC78" s="147"/>
      <c r="BD78" s="147"/>
      <c r="BE78" s="147"/>
      <c r="BF78" s="147"/>
      <c r="BG78" s="147"/>
      <c r="BH78" s="147"/>
    </row>
    <row r="79" spans="1:60" outlineLevel="3" x14ac:dyDescent="0.2">
      <c r="A79" s="154"/>
      <c r="B79" s="155"/>
      <c r="C79" s="251" t="s">
        <v>1247</v>
      </c>
      <c r="D79" s="252"/>
      <c r="E79" s="252"/>
      <c r="F79" s="252"/>
      <c r="G79" s="252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174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2" x14ac:dyDescent="0.2">
      <c r="A80" s="154"/>
      <c r="B80" s="155"/>
      <c r="C80" s="185" t="s">
        <v>1248</v>
      </c>
      <c r="D80" s="183"/>
      <c r="E80" s="184">
        <v>1.1000000000000001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239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3" x14ac:dyDescent="0.2">
      <c r="A81" s="154"/>
      <c r="B81" s="155"/>
      <c r="C81" s="185" t="s">
        <v>1249</v>
      </c>
      <c r="D81" s="183"/>
      <c r="E81" s="184">
        <v>1.2</v>
      </c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239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22.5" outlineLevel="3" x14ac:dyDescent="0.2">
      <c r="A82" s="154"/>
      <c r="B82" s="155"/>
      <c r="C82" s="185" t="s">
        <v>1250</v>
      </c>
      <c r="D82" s="183"/>
      <c r="E82" s="184">
        <v>1.2</v>
      </c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239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2.5" outlineLevel="3" x14ac:dyDescent="0.2">
      <c r="A83" s="154"/>
      <c r="B83" s="155"/>
      <c r="C83" s="185" t="s">
        <v>1251</v>
      </c>
      <c r="D83" s="183"/>
      <c r="E83" s="184">
        <v>3.6</v>
      </c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239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2.5" outlineLevel="3" x14ac:dyDescent="0.2">
      <c r="A84" s="154"/>
      <c r="B84" s="155"/>
      <c r="C84" s="185" t="s">
        <v>1252</v>
      </c>
      <c r="D84" s="183"/>
      <c r="E84" s="184">
        <v>7.875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239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 x14ac:dyDescent="0.2">
      <c r="A85" s="154"/>
      <c r="B85" s="155"/>
      <c r="C85" s="185" t="s">
        <v>1253</v>
      </c>
      <c r="D85" s="183"/>
      <c r="E85" s="184">
        <v>1.25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239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3" x14ac:dyDescent="0.2">
      <c r="A86" s="154"/>
      <c r="B86" s="155"/>
      <c r="C86" s="185" t="s">
        <v>1254</v>
      </c>
      <c r="D86" s="183"/>
      <c r="E86" s="184">
        <v>1.25</v>
      </c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239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71">
        <v>6</v>
      </c>
      <c r="B87" s="172" t="s">
        <v>1255</v>
      </c>
      <c r="C87" s="179" t="s">
        <v>1256</v>
      </c>
      <c r="D87" s="173" t="s">
        <v>370</v>
      </c>
      <c r="E87" s="174">
        <v>17.475000000000001</v>
      </c>
      <c r="F87" s="175"/>
      <c r="G87" s="176">
        <f>ROUND(E87*F87,2)</f>
        <v>0</v>
      </c>
      <c r="H87" s="158"/>
      <c r="I87" s="157">
        <f>ROUND(E87*H87,2)</f>
        <v>0</v>
      </c>
      <c r="J87" s="158"/>
      <c r="K87" s="157">
        <f>ROUND(E87*J87,2)</f>
        <v>0</v>
      </c>
      <c r="L87" s="157">
        <v>21</v>
      </c>
      <c r="M87" s="157">
        <f>G87*(1+L87/100)</f>
        <v>0</v>
      </c>
      <c r="N87" s="156">
        <v>0</v>
      </c>
      <c r="O87" s="156">
        <f>ROUND(E87*N87,2)</f>
        <v>0</v>
      </c>
      <c r="P87" s="156">
        <v>0</v>
      </c>
      <c r="Q87" s="156">
        <f>ROUND(E87*P87,2)</f>
        <v>0</v>
      </c>
      <c r="R87" s="157"/>
      <c r="S87" s="157" t="s">
        <v>183</v>
      </c>
      <c r="T87" s="157" t="s">
        <v>595</v>
      </c>
      <c r="U87" s="157">
        <v>4.6550000000000002</v>
      </c>
      <c r="V87" s="157">
        <f>ROUND(E87*U87,2)</f>
        <v>81.349999999999994</v>
      </c>
      <c r="W87" s="157"/>
      <c r="X87" s="157" t="s">
        <v>234</v>
      </c>
      <c r="Y87" s="157" t="s">
        <v>171</v>
      </c>
      <c r="Z87" s="147"/>
      <c r="AA87" s="147"/>
      <c r="AB87" s="147"/>
      <c r="AC87" s="147"/>
      <c r="AD87" s="147"/>
      <c r="AE87" s="147"/>
      <c r="AF87" s="147"/>
      <c r="AG87" s="147" t="s">
        <v>235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">
      <c r="A88" s="154"/>
      <c r="B88" s="155"/>
      <c r="C88" s="253" t="s">
        <v>1257</v>
      </c>
      <c r="D88" s="254"/>
      <c r="E88" s="254"/>
      <c r="F88" s="254"/>
      <c r="G88" s="254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174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22.5" outlineLevel="3" x14ac:dyDescent="0.2">
      <c r="A89" s="154"/>
      <c r="B89" s="155"/>
      <c r="C89" s="251" t="s">
        <v>1212</v>
      </c>
      <c r="D89" s="252"/>
      <c r="E89" s="252"/>
      <c r="F89" s="252"/>
      <c r="G89" s="252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174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77" t="str">
        <f>C89</f>
        <v>- průměrná hloubka výkopu STOKA A-1 = 1,35 m, STOKA A-2 = 1,45 m, STOKA A-3 = 0,90 m, STOKA B-1 = 1,45 m, STOKA B-2 = 1,30 m, STOKA C-1 = 1,50 m, STOKA C-2 = 1,50 m</v>
      </c>
      <c r="BB89" s="147"/>
      <c r="BC89" s="147"/>
      <c r="BD89" s="147"/>
      <c r="BE89" s="147"/>
      <c r="BF89" s="147"/>
      <c r="BG89" s="147"/>
      <c r="BH89" s="147"/>
    </row>
    <row r="90" spans="1:60" outlineLevel="3" x14ac:dyDescent="0.2">
      <c r="A90" s="154"/>
      <c r="B90" s="155"/>
      <c r="C90" s="251" t="s">
        <v>1247</v>
      </c>
      <c r="D90" s="252"/>
      <c r="E90" s="252"/>
      <c r="F90" s="252"/>
      <c r="G90" s="252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174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 x14ac:dyDescent="0.2">
      <c r="A91" s="154"/>
      <c r="B91" s="155"/>
      <c r="C91" s="185" t="s">
        <v>1248</v>
      </c>
      <c r="D91" s="183"/>
      <c r="E91" s="184">
        <v>1.1000000000000001</v>
      </c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239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3" x14ac:dyDescent="0.2">
      <c r="A92" s="154"/>
      <c r="B92" s="155"/>
      <c r="C92" s="185" t="s">
        <v>1249</v>
      </c>
      <c r="D92" s="183"/>
      <c r="E92" s="184">
        <v>1.2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239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22.5" outlineLevel="3" x14ac:dyDescent="0.2">
      <c r="A93" s="154"/>
      <c r="B93" s="155"/>
      <c r="C93" s="185" t="s">
        <v>1250</v>
      </c>
      <c r="D93" s="183"/>
      <c r="E93" s="184">
        <v>1.2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239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22.5" outlineLevel="3" x14ac:dyDescent="0.2">
      <c r="A94" s="154"/>
      <c r="B94" s="155"/>
      <c r="C94" s="185" t="s">
        <v>1251</v>
      </c>
      <c r="D94" s="183"/>
      <c r="E94" s="184">
        <v>3.6</v>
      </c>
      <c r="F94" s="157"/>
      <c r="G94" s="157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239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ht="22.5" outlineLevel="3" x14ac:dyDescent="0.2">
      <c r="A95" s="154"/>
      <c r="B95" s="155"/>
      <c r="C95" s="185" t="s">
        <v>1252</v>
      </c>
      <c r="D95" s="183"/>
      <c r="E95" s="184">
        <v>7.875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239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3" x14ac:dyDescent="0.2">
      <c r="A96" s="154"/>
      <c r="B96" s="155"/>
      <c r="C96" s="185" t="s">
        <v>1253</v>
      </c>
      <c r="D96" s="183"/>
      <c r="E96" s="184">
        <v>1.25</v>
      </c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239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3" x14ac:dyDescent="0.2">
      <c r="A97" s="154"/>
      <c r="B97" s="155"/>
      <c r="C97" s="185" t="s">
        <v>1254</v>
      </c>
      <c r="D97" s="183"/>
      <c r="E97" s="184">
        <v>1.25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239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71">
        <v>7</v>
      </c>
      <c r="B98" s="172" t="s">
        <v>1258</v>
      </c>
      <c r="C98" s="179" t="s">
        <v>1259</v>
      </c>
      <c r="D98" s="173" t="s">
        <v>370</v>
      </c>
      <c r="E98" s="174">
        <v>46.743749999999999</v>
      </c>
      <c r="F98" s="175"/>
      <c r="G98" s="176">
        <f>ROUND(E98*F98,2)</f>
        <v>0</v>
      </c>
      <c r="H98" s="158"/>
      <c r="I98" s="157">
        <f>ROUND(E98*H98,2)</f>
        <v>0</v>
      </c>
      <c r="J98" s="158"/>
      <c r="K98" s="157">
        <f>ROUND(E98*J98,2)</f>
        <v>0</v>
      </c>
      <c r="L98" s="157">
        <v>21</v>
      </c>
      <c r="M98" s="157">
        <f>G98*(1+L98/100)</f>
        <v>0</v>
      </c>
      <c r="N98" s="156">
        <v>0</v>
      </c>
      <c r="O98" s="156">
        <f>ROUND(E98*N98,2)</f>
        <v>0</v>
      </c>
      <c r="P98" s="156">
        <v>0</v>
      </c>
      <c r="Q98" s="156">
        <f>ROUND(E98*P98,2)</f>
        <v>0</v>
      </c>
      <c r="R98" s="157"/>
      <c r="S98" s="157" t="s">
        <v>183</v>
      </c>
      <c r="T98" s="157" t="s">
        <v>595</v>
      </c>
      <c r="U98" s="157">
        <v>2.2490000000000001</v>
      </c>
      <c r="V98" s="157">
        <f>ROUND(E98*U98,2)</f>
        <v>105.13</v>
      </c>
      <c r="W98" s="157"/>
      <c r="X98" s="157" t="s">
        <v>234</v>
      </c>
      <c r="Y98" s="157" t="s">
        <v>171</v>
      </c>
      <c r="Z98" s="147"/>
      <c r="AA98" s="147"/>
      <c r="AB98" s="147"/>
      <c r="AC98" s="147"/>
      <c r="AD98" s="147"/>
      <c r="AE98" s="147"/>
      <c r="AF98" s="147"/>
      <c r="AG98" s="147" t="s">
        <v>235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2" x14ac:dyDescent="0.2">
      <c r="A99" s="154"/>
      <c r="B99" s="155"/>
      <c r="C99" s="253" t="s">
        <v>1211</v>
      </c>
      <c r="D99" s="254"/>
      <c r="E99" s="254"/>
      <c r="F99" s="254"/>
      <c r="G99" s="254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174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22.5" outlineLevel="3" x14ac:dyDescent="0.2">
      <c r="A100" s="154"/>
      <c r="B100" s="155"/>
      <c r="C100" s="251" t="s">
        <v>1212</v>
      </c>
      <c r="D100" s="252"/>
      <c r="E100" s="252"/>
      <c r="F100" s="252"/>
      <c r="G100" s="252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174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77" t="str">
        <f>C100</f>
        <v>- průměrná hloubka výkopu STOKA A-1 = 1,35 m, STOKA A-2 = 1,45 m, STOKA A-3 = 0,90 m, STOKA B-1 = 1,45 m, STOKA B-2 = 1,30 m, STOKA C-1 = 1,50 m, STOKA C-2 = 1,50 m</v>
      </c>
      <c r="BB100" s="147"/>
      <c r="BC100" s="147"/>
      <c r="BD100" s="147"/>
      <c r="BE100" s="147"/>
      <c r="BF100" s="147"/>
      <c r="BG100" s="147"/>
      <c r="BH100" s="147"/>
    </row>
    <row r="101" spans="1:60" outlineLevel="3" x14ac:dyDescent="0.2">
      <c r="A101" s="154"/>
      <c r="B101" s="155"/>
      <c r="C101" s="251" t="s">
        <v>1260</v>
      </c>
      <c r="D101" s="252"/>
      <c r="E101" s="252"/>
      <c r="F101" s="252"/>
      <c r="G101" s="252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174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22.5" outlineLevel="2" x14ac:dyDescent="0.2">
      <c r="A102" s="154"/>
      <c r="B102" s="155"/>
      <c r="C102" s="185" t="s">
        <v>1261</v>
      </c>
      <c r="D102" s="183"/>
      <c r="E102" s="184">
        <v>2.4750000000000001</v>
      </c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239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22.5" outlineLevel="3" x14ac:dyDescent="0.2">
      <c r="A103" s="154"/>
      <c r="B103" s="155"/>
      <c r="C103" s="185" t="s">
        <v>1262</v>
      </c>
      <c r="D103" s="183"/>
      <c r="E103" s="184">
        <v>0.55000000000000004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239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22.5" outlineLevel="3" x14ac:dyDescent="0.2">
      <c r="A104" s="154"/>
      <c r="B104" s="155"/>
      <c r="C104" s="185" t="s">
        <v>1263</v>
      </c>
      <c r="D104" s="183"/>
      <c r="E104" s="184">
        <v>1.65</v>
      </c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239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22.5" outlineLevel="3" x14ac:dyDescent="0.2">
      <c r="A105" s="154"/>
      <c r="B105" s="155"/>
      <c r="C105" s="185" t="s">
        <v>1264</v>
      </c>
      <c r="D105" s="183"/>
      <c r="E105" s="184">
        <v>2.7</v>
      </c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239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22.5" outlineLevel="3" x14ac:dyDescent="0.2">
      <c r="A106" s="154"/>
      <c r="B106" s="155"/>
      <c r="C106" s="185" t="s">
        <v>1265</v>
      </c>
      <c r="D106" s="183"/>
      <c r="E106" s="184">
        <v>1.8</v>
      </c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239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ht="22.5" outlineLevel="3" x14ac:dyDescent="0.2">
      <c r="A107" s="154"/>
      <c r="B107" s="155"/>
      <c r="C107" s="185" t="s">
        <v>1266</v>
      </c>
      <c r="D107" s="183"/>
      <c r="E107" s="184">
        <v>1.8</v>
      </c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239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22.5" outlineLevel="3" x14ac:dyDescent="0.2">
      <c r="A108" s="154"/>
      <c r="B108" s="155"/>
      <c r="C108" s="185" t="s">
        <v>1267</v>
      </c>
      <c r="D108" s="183"/>
      <c r="E108" s="184">
        <v>1.8</v>
      </c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239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3" x14ac:dyDescent="0.2">
      <c r="A109" s="154"/>
      <c r="B109" s="155"/>
      <c r="C109" s="185" t="s">
        <v>1268</v>
      </c>
      <c r="D109" s="183"/>
      <c r="E109" s="184"/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239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22.5" outlineLevel="3" x14ac:dyDescent="0.2">
      <c r="A110" s="154"/>
      <c r="B110" s="155"/>
      <c r="C110" s="185" t="s">
        <v>1269</v>
      </c>
      <c r="D110" s="183"/>
      <c r="E110" s="184">
        <v>0.4</v>
      </c>
      <c r="F110" s="157"/>
      <c r="G110" s="1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239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ht="22.5" outlineLevel="3" x14ac:dyDescent="0.2">
      <c r="A111" s="154"/>
      <c r="B111" s="155"/>
      <c r="C111" s="185" t="s">
        <v>1270</v>
      </c>
      <c r="D111" s="183"/>
      <c r="E111" s="184">
        <v>2.7</v>
      </c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239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ht="22.5" outlineLevel="3" x14ac:dyDescent="0.2">
      <c r="A112" s="154"/>
      <c r="B112" s="155"/>
      <c r="C112" s="185" t="s">
        <v>1271</v>
      </c>
      <c r="D112" s="183"/>
      <c r="E112" s="184">
        <v>0.6</v>
      </c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239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22.5" outlineLevel="3" x14ac:dyDescent="0.2">
      <c r="A113" s="154"/>
      <c r="B113" s="155"/>
      <c r="C113" s="185" t="s">
        <v>1272</v>
      </c>
      <c r="D113" s="183"/>
      <c r="E113" s="184">
        <v>3.6</v>
      </c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239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22.5" outlineLevel="3" x14ac:dyDescent="0.2">
      <c r="A114" s="154"/>
      <c r="B114" s="155"/>
      <c r="C114" s="185" t="s">
        <v>1273</v>
      </c>
      <c r="D114" s="183"/>
      <c r="E114" s="184">
        <v>8.2687500000000007</v>
      </c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239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22.5" outlineLevel="3" x14ac:dyDescent="0.2">
      <c r="A115" s="154"/>
      <c r="B115" s="155"/>
      <c r="C115" s="185" t="s">
        <v>1274</v>
      </c>
      <c r="D115" s="183"/>
      <c r="E115" s="184">
        <v>3.15</v>
      </c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239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22.5" outlineLevel="3" x14ac:dyDescent="0.2">
      <c r="A116" s="154"/>
      <c r="B116" s="155"/>
      <c r="C116" s="185" t="s">
        <v>1275</v>
      </c>
      <c r="D116" s="183"/>
      <c r="E116" s="184">
        <v>5.25</v>
      </c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239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ht="22.5" outlineLevel="3" x14ac:dyDescent="0.2">
      <c r="A117" s="154"/>
      <c r="B117" s="155"/>
      <c r="C117" s="185" t="s">
        <v>1276</v>
      </c>
      <c r="D117" s="183"/>
      <c r="E117" s="184">
        <v>2.8125</v>
      </c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239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3" x14ac:dyDescent="0.2">
      <c r="A118" s="154"/>
      <c r="B118" s="155"/>
      <c r="C118" s="185" t="s">
        <v>1277</v>
      </c>
      <c r="D118" s="183"/>
      <c r="E118" s="184"/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239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ht="22.5" outlineLevel="3" x14ac:dyDescent="0.2">
      <c r="A119" s="154"/>
      <c r="B119" s="155"/>
      <c r="C119" s="185" t="s">
        <v>1278</v>
      </c>
      <c r="D119" s="183"/>
      <c r="E119" s="184">
        <v>1.875</v>
      </c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239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ht="22.5" outlineLevel="3" x14ac:dyDescent="0.2">
      <c r="A120" s="154"/>
      <c r="B120" s="155"/>
      <c r="C120" s="185" t="s">
        <v>1279</v>
      </c>
      <c r="D120" s="183"/>
      <c r="E120" s="184">
        <v>2.8125</v>
      </c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239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ht="22.5" outlineLevel="3" x14ac:dyDescent="0.2">
      <c r="A121" s="154"/>
      <c r="B121" s="155"/>
      <c r="C121" s="185" t="s">
        <v>1280</v>
      </c>
      <c r="D121" s="183"/>
      <c r="E121" s="184">
        <v>0.625</v>
      </c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239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ht="22.5" outlineLevel="3" x14ac:dyDescent="0.2">
      <c r="A122" s="154"/>
      <c r="B122" s="155"/>
      <c r="C122" s="185" t="s">
        <v>1281</v>
      </c>
      <c r="D122" s="183"/>
      <c r="E122" s="184">
        <v>1.875</v>
      </c>
      <c r="F122" s="157"/>
      <c r="G122" s="1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7"/>
      <c r="AA122" s="147"/>
      <c r="AB122" s="147"/>
      <c r="AC122" s="147"/>
      <c r="AD122" s="147"/>
      <c r="AE122" s="147"/>
      <c r="AF122" s="147"/>
      <c r="AG122" s="147" t="s">
        <v>239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71">
        <v>8</v>
      </c>
      <c r="B123" s="172" t="s">
        <v>1086</v>
      </c>
      <c r="C123" s="179" t="s">
        <v>1087</v>
      </c>
      <c r="D123" s="173" t="s">
        <v>370</v>
      </c>
      <c r="E123" s="174">
        <v>46.743749999999999</v>
      </c>
      <c r="F123" s="175"/>
      <c r="G123" s="176">
        <f>ROUND(E123*F123,2)</f>
        <v>0</v>
      </c>
      <c r="H123" s="158"/>
      <c r="I123" s="157">
        <f>ROUND(E123*H123,2)</f>
        <v>0</v>
      </c>
      <c r="J123" s="158"/>
      <c r="K123" s="157">
        <f>ROUND(E123*J123,2)</f>
        <v>0</v>
      </c>
      <c r="L123" s="157">
        <v>21</v>
      </c>
      <c r="M123" s="157">
        <f>G123*(1+L123/100)</f>
        <v>0</v>
      </c>
      <c r="N123" s="156">
        <v>0</v>
      </c>
      <c r="O123" s="156">
        <f>ROUND(E123*N123,2)</f>
        <v>0</v>
      </c>
      <c r="P123" s="156">
        <v>0</v>
      </c>
      <c r="Q123" s="156">
        <f>ROUND(E123*P123,2)</f>
        <v>0</v>
      </c>
      <c r="R123" s="157"/>
      <c r="S123" s="157" t="s">
        <v>183</v>
      </c>
      <c r="T123" s="157" t="s">
        <v>595</v>
      </c>
      <c r="U123" s="157">
        <v>2.9649999999999999</v>
      </c>
      <c r="V123" s="157">
        <f>ROUND(E123*U123,2)</f>
        <v>138.6</v>
      </c>
      <c r="W123" s="157"/>
      <c r="X123" s="157" t="s">
        <v>234</v>
      </c>
      <c r="Y123" s="157" t="s">
        <v>171</v>
      </c>
      <c r="Z123" s="147"/>
      <c r="AA123" s="147"/>
      <c r="AB123" s="147"/>
      <c r="AC123" s="147"/>
      <c r="AD123" s="147"/>
      <c r="AE123" s="147"/>
      <c r="AF123" s="147"/>
      <c r="AG123" s="147" t="s">
        <v>235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2" x14ac:dyDescent="0.2">
      <c r="A124" s="154"/>
      <c r="B124" s="155"/>
      <c r="C124" s="253" t="s">
        <v>1230</v>
      </c>
      <c r="D124" s="254"/>
      <c r="E124" s="254"/>
      <c r="F124" s="254"/>
      <c r="G124" s="254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174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22.5" outlineLevel="3" x14ac:dyDescent="0.2">
      <c r="A125" s="154"/>
      <c r="B125" s="155"/>
      <c r="C125" s="251" t="s">
        <v>1212</v>
      </c>
      <c r="D125" s="252"/>
      <c r="E125" s="252"/>
      <c r="F125" s="252"/>
      <c r="G125" s="252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174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77" t="str">
        <f>C125</f>
        <v>- průměrná hloubka výkopu STOKA A-1 = 1,35 m, STOKA A-2 = 1,45 m, STOKA A-3 = 0,90 m, STOKA B-1 = 1,45 m, STOKA B-2 = 1,30 m, STOKA C-1 = 1,50 m, STOKA C-2 = 1,50 m</v>
      </c>
      <c r="BB125" s="147"/>
      <c r="BC125" s="147"/>
      <c r="BD125" s="147"/>
      <c r="BE125" s="147"/>
      <c r="BF125" s="147"/>
      <c r="BG125" s="147"/>
      <c r="BH125" s="147"/>
    </row>
    <row r="126" spans="1:60" outlineLevel="3" x14ac:dyDescent="0.2">
      <c r="A126" s="154"/>
      <c r="B126" s="155"/>
      <c r="C126" s="251" t="s">
        <v>1260</v>
      </c>
      <c r="D126" s="252"/>
      <c r="E126" s="252"/>
      <c r="F126" s="252"/>
      <c r="G126" s="252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57"/>
      <c r="Z126" s="147"/>
      <c r="AA126" s="147"/>
      <c r="AB126" s="147"/>
      <c r="AC126" s="147"/>
      <c r="AD126" s="147"/>
      <c r="AE126" s="147"/>
      <c r="AF126" s="147"/>
      <c r="AG126" s="147" t="s">
        <v>174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ht="22.5" outlineLevel="2" x14ac:dyDescent="0.2">
      <c r="A127" s="154"/>
      <c r="B127" s="155"/>
      <c r="C127" s="185" t="s">
        <v>1261</v>
      </c>
      <c r="D127" s="183"/>
      <c r="E127" s="184">
        <v>2.4750000000000001</v>
      </c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239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ht="22.5" outlineLevel="3" x14ac:dyDescent="0.2">
      <c r="A128" s="154"/>
      <c r="B128" s="155"/>
      <c r="C128" s="185" t="s">
        <v>1262</v>
      </c>
      <c r="D128" s="183"/>
      <c r="E128" s="184">
        <v>0.55000000000000004</v>
      </c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239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ht="22.5" outlineLevel="3" x14ac:dyDescent="0.2">
      <c r="A129" s="154"/>
      <c r="B129" s="155"/>
      <c r="C129" s="185" t="s">
        <v>1263</v>
      </c>
      <c r="D129" s="183"/>
      <c r="E129" s="184">
        <v>1.65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239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ht="22.5" outlineLevel="3" x14ac:dyDescent="0.2">
      <c r="A130" s="154"/>
      <c r="B130" s="155"/>
      <c r="C130" s="185" t="s">
        <v>1264</v>
      </c>
      <c r="D130" s="183"/>
      <c r="E130" s="184">
        <v>2.7</v>
      </c>
      <c r="F130" s="157"/>
      <c r="G130" s="157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7"/>
      <c r="AA130" s="147"/>
      <c r="AB130" s="147"/>
      <c r="AC130" s="147"/>
      <c r="AD130" s="147"/>
      <c r="AE130" s="147"/>
      <c r="AF130" s="147"/>
      <c r="AG130" s="147" t="s">
        <v>239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ht="22.5" outlineLevel="3" x14ac:dyDescent="0.2">
      <c r="A131" s="154"/>
      <c r="B131" s="155"/>
      <c r="C131" s="185" t="s">
        <v>1265</v>
      </c>
      <c r="D131" s="183"/>
      <c r="E131" s="184">
        <v>1.8</v>
      </c>
      <c r="F131" s="157"/>
      <c r="G131" s="15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239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ht="22.5" outlineLevel="3" x14ac:dyDescent="0.2">
      <c r="A132" s="154"/>
      <c r="B132" s="155"/>
      <c r="C132" s="185" t="s">
        <v>1266</v>
      </c>
      <c r="D132" s="183"/>
      <c r="E132" s="184">
        <v>1.8</v>
      </c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239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ht="22.5" outlineLevel="3" x14ac:dyDescent="0.2">
      <c r="A133" s="154"/>
      <c r="B133" s="155"/>
      <c r="C133" s="185" t="s">
        <v>1267</v>
      </c>
      <c r="D133" s="183"/>
      <c r="E133" s="184">
        <v>1.8</v>
      </c>
      <c r="F133" s="157"/>
      <c r="G133" s="15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239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3" x14ac:dyDescent="0.2">
      <c r="A134" s="154"/>
      <c r="B134" s="155"/>
      <c r="C134" s="185" t="s">
        <v>1268</v>
      </c>
      <c r="D134" s="183"/>
      <c r="E134" s="184"/>
      <c r="F134" s="157"/>
      <c r="G134" s="157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7"/>
      <c r="AA134" s="147"/>
      <c r="AB134" s="147"/>
      <c r="AC134" s="147"/>
      <c r="AD134" s="147"/>
      <c r="AE134" s="147"/>
      <c r="AF134" s="147"/>
      <c r="AG134" s="147" t="s">
        <v>239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ht="22.5" outlineLevel="3" x14ac:dyDescent="0.2">
      <c r="A135" s="154"/>
      <c r="B135" s="155"/>
      <c r="C135" s="185" t="s">
        <v>1269</v>
      </c>
      <c r="D135" s="183"/>
      <c r="E135" s="184">
        <v>0.4</v>
      </c>
      <c r="F135" s="157"/>
      <c r="G135" s="157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7"/>
      <c r="AA135" s="147"/>
      <c r="AB135" s="147"/>
      <c r="AC135" s="147"/>
      <c r="AD135" s="147"/>
      <c r="AE135" s="147"/>
      <c r="AF135" s="147"/>
      <c r="AG135" s="147" t="s">
        <v>239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ht="22.5" outlineLevel="3" x14ac:dyDescent="0.2">
      <c r="A136" s="154"/>
      <c r="B136" s="155"/>
      <c r="C136" s="185" t="s">
        <v>1270</v>
      </c>
      <c r="D136" s="183"/>
      <c r="E136" s="184">
        <v>2.7</v>
      </c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239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ht="22.5" outlineLevel="3" x14ac:dyDescent="0.2">
      <c r="A137" s="154"/>
      <c r="B137" s="155"/>
      <c r="C137" s="185" t="s">
        <v>1271</v>
      </c>
      <c r="D137" s="183"/>
      <c r="E137" s="184">
        <v>0.6</v>
      </c>
      <c r="F137" s="157"/>
      <c r="G137" s="157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239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ht="22.5" outlineLevel="3" x14ac:dyDescent="0.2">
      <c r="A138" s="154"/>
      <c r="B138" s="155"/>
      <c r="C138" s="185" t="s">
        <v>1272</v>
      </c>
      <c r="D138" s="183"/>
      <c r="E138" s="184">
        <v>3.6</v>
      </c>
      <c r="F138" s="157"/>
      <c r="G138" s="157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7"/>
      <c r="AA138" s="147"/>
      <c r="AB138" s="147"/>
      <c r="AC138" s="147"/>
      <c r="AD138" s="147"/>
      <c r="AE138" s="147"/>
      <c r="AF138" s="147"/>
      <c r="AG138" s="147" t="s">
        <v>239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ht="22.5" outlineLevel="3" x14ac:dyDescent="0.2">
      <c r="A139" s="154"/>
      <c r="B139" s="155"/>
      <c r="C139" s="185" t="s">
        <v>1273</v>
      </c>
      <c r="D139" s="183"/>
      <c r="E139" s="184">
        <v>8.2687500000000007</v>
      </c>
      <c r="F139" s="157"/>
      <c r="G139" s="15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7"/>
      <c r="AA139" s="147"/>
      <c r="AB139" s="147"/>
      <c r="AC139" s="147"/>
      <c r="AD139" s="147"/>
      <c r="AE139" s="147"/>
      <c r="AF139" s="147"/>
      <c r="AG139" s="147" t="s">
        <v>239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ht="22.5" outlineLevel="3" x14ac:dyDescent="0.2">
      <c r="A140" s="154"/>
      <c r="B140" s="155"/>
      <c r="C140" s="185" t="s">
        <v>1274</v>
      </c>
      <c r="D140" s="183"/>
      <c r="E140" s="184">
        <v>3.15</v>
      </c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7"/>
      <c r="AA140" s="147"/>
      <c r="AB140" s="147"/>
      <c r="AC140" s="147"/>
      <c r="AD140" s="147"/>
      <c r="AE140" s="147"/>
      <c r="AF140" s="147"/>
      <c r="AG140" s="147" t="s">
        <v>239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ht="22.5" outlineLevel="3" x14ac:dyDescent="0.2">
      <c r="A141" s="154"/>
      <c r="B141" s="155"/>
      <c r="C141" s="185" t="s">
        <v>1275</v>
      </c>
      <c r="D141" s="183"/>
      <c r="E141" s="184">
        <v>5.25</v>
      </c>
      <c r="F141" s="157"/>
      <c r="G141" s="157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57"/>
      <c r="Z141" s="147"/>
      <c r="AA141" s="147"/>
      <c r="AB141" s="147"/>
      <c r="AC141" s="147"/>
      <c r="AD141" s="147"/>
      <c r="AE141" s="147"/>
      <c r="AF141" s="147"/>
      <c r="AG141" s="147" t="s">
        <v>239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ht="22.5" outlineLevel="3" x14ac:dyDescent="0.2">
      <c r="A142" s="154"/>
      <c r="B142" s="155"/>
      <c r="C142" s="185" t="s">
        <v>1276</v>
      </c>
      <c r="D142" s="183"/>
      <c r="E142" s="184">
        <v>2.8125</v>
      </c>
      <c r="F142" s="157"/>
      <c r="G142" s="157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7"/>
      <c r="AA142" s="147"/>
      <c r="AB142" s="147"/>
      <c r="AC142" s="147"/>
      <c r="AD142" s="147"/>
      <c r="AE142" s="147"/>
      <c r="AF142" s="147"/>
      <c r="AG142" s="147" t="s">
        <v>239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3" x14ac:dyDescent="0.2">
      <c r="A143" s="154"/>
      <c r="B143" s="155"/>
      <c r="C143" s="185" t="s">
        <v>1277</v>
      </c>
      <c r="D143" s="183"/>
      <c r="E143" s="184"/>
      <c r="F143" s="157"/>
      <c r="G143" s="1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7"/>
      <c r="AA143" s="147"/>
      <c r="AB143" s="147"/>
      <c r="AC143" s="147"/>
      <c r="AD143" s="147"/>
      <c r="AE143" s="147"/>
      <c r="AF143" s="147"/>
      <c r="AG143" s="147" t="s">
        <v>239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ht="22.5" outlineLevel="3" x14ac:dyDescent="0.2">
      <c r="A144" s="154"/>
      <c r="B144" s="155"/>
      <c r="C144" s="185" t="s">
        <v>1278</v>
      </c>
      <c r="D144" s="183"/>
      <c r="E144" s="184">
        <v>1.875</v>
      </c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7"/>
      <c r="AA144" s="147"/>
      <c r="AB144" s="147"/>
      <c r="AC144" s="147"/>
      <c r="AD144" s="147"/>
      <c r="AE144" s="147"/>
      <c r="AF144" s="147"/>
      <c r="AG144" s="147" t="s">
        <v>239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ht="22.5" outlineLevel="3" x14ac:dyDescent="0.2">
      <c r="A145" s="154"/>
      <c r="B145" s="155"/>
      <c r="C145" s="185" t="s">
        <v>1279</v>
      </c>
      <c r="D145" s="183"/>
      <c r="E145" s="184">
        <v>2.8125</v>
      </c>
      <c r="F145" s="157"/>
      <c r="G145" s="157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7"/>
      <c r="AA145" s="147"/>
      <c r="AB145" s="147"/>
      <c r="AC145" s="147"/>
      <c r="AD145" s="147"/>
      <c r="AE145" s="147"/>
      <c r="AF145" s="147"/>
      <c r="AG145" s="147" t="s">
        <v>239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ht="22.5" outlineLevel="3" x14ac:dyDescent="0.2">
      <c r="A146" s="154"/>
      <c r="B146" s="155"/>
      <c r="C146" s="185" t="s">
        <v>1280</v>
      </c>
      <c r="D146" s="183"/>
      <c r="E146" s="184">
        <v>0.625</v>
      </c>
      <c r="F146" s="157"/>
      <c r="G146" s="157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7"/>
      <c r="AA146" s="147"/>
      <c r="AB146" s="147"/>
      <c r="AC146" s="147"/>
      <c r="AD146" s="147"/>
      <c r="AE146" s="147"/>
      <c r="AF146" s="147"/>
      <c r="AG146" s="147" t="s">
        <v>239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ht="22.5" outlineLevel="3" x14ac:dyDescent="0.2">
      <c r="A147" s="154"/>
      <c r="B147" s="155"/>
      <c r="C147" s="185" t="s">
        <v>1281</v>
      </c>
      <c r="D147" s="183"/>
      <c r="E147" s="184">
        <v>1.875</v>
      </c>
      <c r="F147" s="157"/>
      <c r="G147" s="157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7"/>
      <c r="AA147" s="147"/>
      <c r="AB147" s="147"/>
      <c r="AC147" s="147"/>
      <c r="AD147" s="147"/>
      <c r="AE147" s="147"/>
      <c r="AF147" s="147"/>
      <c r="AG147" s="147" t="s">
        <v>239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71">
        <v>9</v>
      </c>
      <c r="B148" s="172" t="s">
        <v>923</v>
      </c>
      <c r="C148" s="179" t="s">
        <v>924</v>
      </c>
      <c r="D148" s="173" t="s">
        <v>370</v>
      </c>
      <c r="E148" s="174">
        <v>592.26400000000001</v>
      </c>
      <c r="F148" s="175"/>
      <c r="G148" s="176">
        <f>ROUND(E148*F148,2)</f>
        <v>0</v>
      </c>
      <c r="H148" s="158"/>
      <c r="I148" s="157">
        <f>ROUND(E148*H148,2)</f>
        <v>0</v>
      </c>
      <c r="J148" s="158"/>
      <c r="K148" s="157">
        <f>ROUND(E148*J148,2)</f>
        <v>0</v>
      </c>
      <c r="L148" s="157">
        <v>21</v>
      </c>
      <c r="M148" s="157">
        <f>G148*(1+L148/100)</f>
        <v>0</v>
      </c>
      <c r="N148" s="156">
        <v>0</v>
      </c>
      <c r="O148" s="156">
        <f>ROUND(E148*N148,2)</f>
        <v>0</v>
      </c>
      <c r="P148" s="156">
        <v>0</v>
      </c>
      <c r="Q148" s="156">
        <f>ROUND(E148*P148,2)</f>
        <v>0</v>
      </c>
      <c r="R148" s="157"/>
      <c r="S148" s="157" t="s">
        <v>183</v>
      </c>
      <c r="T148" s="157" t="s">
        <v>595</v>
      </c>
      <c r="U148" s="157">
        <v>0.34499999999999997</v>
      </c>
      <c r="V148" s="157">
        <f>ROUND(E148*U148,2)</f>
        <v>204.33</v>
      </c>
      <c r="W148" s="157"/>
      <c r="X148" s="157" t="s">
        <v>234</v>
      </c>
      <c r="Y148" s="157" t="s">
        <v>171</v>
      </c>
      <c r="Z148" s="147"/>
      <c r="AA148" s="147"/>
      <c r="AB148" s="147"/>
      <c r="AC148" s="147"/>
      <c r="AD148" s="147"/>
      <c r="AE148" s="147"/>
      <c r="AF148" s="147"/>
      <c r="AG148" s="147" t="s">
        <v>235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2" x14ac:dyDescent="0.2">
      <c r="A149" s="154"/>
      <c r="B149" s="155"/>
      <c r="C149" s="253" t="s">
        <v>1282</v>
      </c>
      <c r="D149" s="254"/>
      <c r="E149" s="254"/>
      <c r="F149" s="254"/>
      <c r="G149" s="254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7"/>
      <c r="AA149" s="147"/>
      <c r="AB149" s="147"/>
      <c r="AC149" s="147"/>
      <c r="AD149" s="147"/>
      <c r="AE149" s="147"/>
      <c r="AF149" s="147"/>
      <c r="AG149" s="147" t="s">
        <v>174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2" x14ac:dyDescent="0.2">
      <c r="A150" s="154"/>
      <c r="B150" s="155"/>
      <c r="C150" s="185" t="s">
        <v>1283</v>
      </c>
      <c r="D150" s="183"/>
      <c r="E150" s="184">
        <v>412.5025</v>
      </c>
      <c r="F150" s="157"/>
      <c r="G150" s="157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7"/>
      <c r="AA150" s="147"/>
      <c r="AB150" s="147"/>
      <c r="AC150" s="147"/>
      <c r="AD150" s="147"/>
      <c r="AE150" s="147"/>
      <c r="AF150" s="147"/>
      <c r="AG150" s="147" t="s">
        <v>239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3" x14ac:dyDescent="0.2">
      <c r="A151" s="154"/>
      <c r="B151" s="155"/>
      <c r="C151" s="185" t="s">
        <v>1284</v>
      </c>
      <c r="D151" s="183"/>
      <c r="E151" s="184">
        <v>86.274000000000001</v>
      </c>
      <c r="F151" s="157"/>
      <c r="G151" s="157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57"/>
      <c r="Z151" s="147"/>
      <c r="AA151" s="147"/>
      <c r="AB151" s="147"/>
      <c r="AC151" s="147"/>
      <c r="AD151" s="147"/>
      <c r="AE151" s="147"/>
      <c r="AF151" s="147"/>
      <c r="AG151" s="147" t="s">
        <v>239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3" x14ac:dyDescent="0.2">
      <c r="A152" s="154"/>
      <c r="B152" s="155"/>
      <c r="C152" s="185" t="s">
        <v>1285</v>
      </c>
      <c r="D152" s="183"/>
      <c r="E152" s="184">
        <v>93.487499999999997</v>
      </c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7"/>
      <c r="AA152" s="147"/>
      <c r="AB152" s="147"/>
      <c r="AC152" s="147"/>
      <c r="AD152" s="147"/>
      <c r="AE152" s="147"/>
      <c r="AF152" s="147"/>
      <c r="AG152" s="147" t="s">
        <v>239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71">
        <v>10</v>
      </c>
      <c r="B153" s="172" t="s">
        <v>380</v>
      </c>
      <c r="C153" s="179" t="s">
        <v>381</v>
      </c>
      <c r="D153" s="173" t="s">
        <v>370</v>
      </c>
      <c r="E153" s="174">
        <v>519.85825</v>
      </c>
      <c r="F153" s="175"/>
      <c r="G153" s="176">
        <f>ROUND(E153*F153,2)</f>
        <v>0</v>
      </c>
      <c r="H153" s="158"/>
      <c r="I153" s="157">
        <f>ROUND(E153*H153,2)</f>
        <v>0</v>
      </c>
      <c r="J153" s="158"/>
      <c r="K153" s="157">
        <f>ROUND(E153*J153,2)</f>
        <v>0</v>
      </c>
      <c r="L153" s="157">
        <v>21</v>
      </c>
      <c r="M153" s="157">
        <f>G153*(1+L153/100)</f>
        <v>0</v>
      </c>
      <c r="N153" s="156">
        <v>0</v>
      </c>
      <c r="O153" s="156">
        <f>ROUND(E153*N153,2)</f>
        <v>0</v>
      </c>
      <c r="P153" s="156">
        <v>0</v>
      </c>
      <c r="Q153" s="156">
        <f>ROUND(E153*P153,2)</f>
        <v>0</v>
      </c>
      <c r="R153" s="157"/>
      <c r="S153" s="157" t="s">
        <v>183</v>
      </c>
      <c r="T153" s="157" t="s">
        <v>595</v>
      </c>
      <c r="U153" s="157">
        <v>2.7E-2</v>
      </c>
      <c r="V153" s="157">
        <f>ROUND(E153*U153,2)</f>
        <v>14.04</v>
      </c>
      <c r="W153" s="157"/>
      <c r="X153" s="157" t="s">
        <v>234</v>
      </c>
      <c r="Y153" s="157" t="s">
        <v>171</v>
      </c>
      <c r="Z153" s="147"/>
      <c r="AA153" s="147"/>
      <c r="AB153" s="147"/>
      <c r="AC153" s="147"/>
      <c r="AD153" s="147"/>
      <c r="AE153" s="147"/>
      <c r="AF153" s="147"/>
      <c r="AG153" s="147" t="s">
        <v>235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2" x14ac:dyDescent="0.2">
      <c r="A154" s="154"/>
      <c r="B154" s="155"/>
      <c r="C154" s="185" t="s">
        <v>1286</v>
      </c>
      <c r="D154" s="183"/>
      <c r="E154" s="184">
        <v>412.5025</v>
      </c>
      <c r="F154" s="157"/>
      <c r="G154" s="157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7"/>
      <c r="AA154" s="147"/>
      <c r="AB154" s="147"/>
      <c r="AC154" s="147"/>
      <c r="AD154" s="147"/>
      <c r="AE154" s="147"/>
      <c r="AF154" s="147"/>
      <c r="AG154" s="147" t="s">
        <v>239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3" x14ac:dyDescent="0.2">
      <c r="A155" s="154"/>
      <c r="B155" s="155"/>
      <c r="C155" s="185" t="s">
        <v>1287</v>
      </c>
      <c r="D155" s="183"/>
      <c r="E155" s="184">
        <v>43.137</v>
      </c>
      <c r="F155" s="157"/>
      <c r="G155" s="157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7"/>
      <c r="AA155" s="147"/>
      <c r="AB155" s="147"/>
      <c r="AC155" s="147"/>
      <c r="AD155" s="147"/>
      <c r="AE155" s="147"/>
      <c r="AF155" s="147"/>
      <c r="AG155" s="147" t="s">
        <v>239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3" x14ac:dyDescent="0.2">
      <c r="A156" s="154"/>
      <c r="B156" s="155"/>
      <c r="C156" s="185" t="s">
        <v>1288</v>
      </c>
      <c r="D156" s="183"/>
      <c r="E156" s="184">
        <v>46.743749999999999</v>
      </c>
      <c r="F156" s="157"/>
      <c r="G156" s="157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57"/>
      <c r="Z156" s="147"/>
      <c r="AA156" s="147"/>
      <c r="AB156" s="147"/>
      <c r="AC156" s="147"/>
      <c r="AD156" s="147"/>
      <c r="AE156" s="147"/>
      <c r="AF156" s="147"/>
      <c r="AG156" s="147" t="s">
        <v>239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3" x14ac:dyDescent="0.2">
      <c r="A157" s="154"/>
      <c r="B157" s="155"/>
      <c r="C157" s="185" t="s">
        <v>1289</v>
      </c>
      <c r="D157" s="183"/>
      <c r="E157" s="184">
        <v>17.475000000000001</v>
      </c>
      <c r="F157" s="157"/>
      <c r="G157" s="157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7"/>
      <c r="AA157" s="147"/>
      <c r="AB157" s="147"/>
      <c r="AC157" s="147"/>
      <c r="AD157" s="147"/>
      <c r="AE157" s="147"/>
      <c r="AF157" s="147"/>
      <c r="AG157" s="147" t="s">
        <v>239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71">
        <v>11</v>
      </c>
      <c r="B158" s="172" t="s">
        <v>382</v>
      </c>
      <c r="C158" s="179" t="s">
        <v>383</v>
      </c>
      <c r="D158" s="173" t="s">
        <v>370</v>
      </c>
      <c r="E158" s="174">
        <v>519.85825</v>
      </c>
      <c r="F158" s="175"/>
      <c r="G158" s="176">
        <f>ROUND(E158*F158,2)</f>
        <v>0</v>
      </c>
      <c r="H158" s="158"/>
      <c r="I158" s="157">
        <f>ROUND(E158*H158,2)</f>
        <v>0</v>
      </c>
      <c r="J158" s="158"/>
      <c r="K158" s="157">
        <f>ROUND(E158*J158,2)</f>
        <v>0</v>
      </c>
      <c r="L158" s="157">
        <v>21</v>
      </c>
      <c r="M158" s="157">
        <f>G158*(1+L158/100)</f>
        <v>0</v>
      </c>
      <c r="N158" s="156">
        <v>0</v>
      </c>
      <c r="O158" s="156">
        <f>ROUND(E158*N158,2)</f>
        <v>0</v>
      </c>
      <c r="P158" s="156">
        <v>0</v>
      </c>
      <c r="Q158" s="156">
        <f>ROUND(E158*P158,2)</f>
        <v>0</v>
      </c>
      <c r="R158" s="157"/>
      <c r="S158" s="157" t="s">
        <v>183</v>
      </c>
      <c r="T158" s="157" t="s">
        <v>595</v>
      </c>
      <c r="U158" s="157">
        <v>4.1000000000000002E-2</v>
      </c>
      <c r="V158" s="157">
        <f>ROUND(E158*U158,2)</f>
        <v>21.31</v>
      </c>
      <c r="W158" s="157"/>
      <c r="X158" s="157" t="s">
        <v>234</v>
      </c>
      <c r="Y158" s="157" t="s">
        <v>171</v>
      </c>
      <c r="Z158" s="147"/>
      <c r="AA158" s="147"/>
      <c r="AB158" s="147"/>
      <c r="AC158" s="147"/>
      <c r="AD158" s="147"/>
      <c r="AE158" s="147"/>
      <c r="AF158" s="147"/>
      <c r="AG158" s="147" t="s">
        <v>235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2" x14ac:dyDescent="0.2">
      <c r="A159" s="154"/>
      <c r="B159" s="155"/>
      <c r="C159" s="185" t="s">
        <v>1286</v>
      </c>
      <c r="D159" s="183"/>
      <c r="E159" s="184">
        <v>412.5025</v>
      </c>
      <c r="F159" s="157"/>
      <c r="G159" s="157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7"/>
      <c r="AA159" s="147"/>
      <c r="AB159" s="147"/>
      <c r="AC159" s="147"/>
      <c r="AD159" s="147"/>
      <c r="AE159" s="147"/>
      <c r="AF159" s="147"/>
      <c r="AG159" s="147" t="s">
        <v>239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3" x14ac:dyDescent="0.2">
      <c r="A160" s="154"/>
      <c r="B160" s="155"/>
      <c r="C160" s="185" t="s">
        <v>1287</v>
      </c>
      <c r="D160" s="183"/>
      <c r="E160" s="184">
        <v>43.137</v>
      </c>
      <c r="F160" s="157"/>
      <c r="G160" s="157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57"/>
      <c r="Z160" s="147"/>
      <c r="AA160" s="147"/>
      <c r="AB160" s="147"/>
      <c r="AC160" s="147"/>
      <c r="AD160" s="147"/>
      <c r="AE160" s="147"/>
      <c r="AF160" s="147"/>
      <c r="AG160" s="147" t="s">
        <v>239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3" x14ac:dyDescent="0.2">
      <c r="A161" s="154"/>
      <c r="B161" s="155"/>
      <c r="C161" s="185" t="s">
        <v>1288</v>
      </c>
      <c r="D161" s="183"/>
      <c r="E161" s="184">
        <v>46.743749999999999</v>
      </c>
      <c r="F161" s="157"/>
      <c r="G161" s="157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7"/>
      <c r="AA161" s="147"/>
      <c r="AB161" s="147"/>
      <c r="AC161" s="147"/>
      <c r="AD161" s="147"/>
      <c r="AE161" s="147"/>
      <c r="AF161" s="147"/>
      <c r="AG161" s="147" t="s">
        <v>239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3" x14ac:dyDescent="0.2">
      <c r="A162" s="154"/>
      <c r="B162" s="155"/>
      <c r="C162" s="185" t="s">
        <v>1289</v>
      </c>
      <c r="D162" s="183"/>
      <c r="E162" s="184">
        <v>17.475000000000001</v>
      </c>
      <c r="F162" s="157"/>
      <c r="G162" s="157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57"/>
      <c r="Z162" s="147"/>
      <c r="AA162" s="147"/>
      <c r="AB162" s="147"/>
      <c r="AC162" s="147"/>
      <c r="AD162" s="147"/>
      <c r="AE162" s="147"/>
      <c r="AF162" s="147"/>
      <c r="AG162" s="147" t="s">
        <v>239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71">
        <v>12</v>
      </c>
      <c r="B163" s="172" t="s">
        <v>1290</v>
      </c>
      <c r="C163" s="179" t="s">
        <v>1291</v>
      </c>
      <c r="D163" s="173" t="s">
        <v>370</v>
      </c>
      <c r="E163" s="174">
        <v>34.950000000000003</v>
      </c>
      <c r="F163" s="175"/>
      <c r="G163" s="176">
        <f>ROUND(E163*F163,2)</f>
        <v>0</v>
      </c>
      <c r="H163" s="158"/>
      <c r="I163" s="157">
        <f>ROUND(E163*H163,2)</f>
        <v>0</v>
      </c>
      <c r="J163" s="158"/>
      <c r="K163" s="157">
        <f>ROUND(E163*J163,2)</f>
        <v>0</v>
      </c>
      <c r="L163" s="157">
        <v>21</v>
      </c>
      <c r="M163" s="157">
        <f>G163*(1+L163/100)</f>
        <v>0</v>
      </c>
      <c r="N163" s="156">
        <v>0</v>
      </c>
      <c r="O163" s="156">
        <f>ROUND(E163*N163,2)</f>
        <v>0</v>
      </c>
      <c r="P163" s="156">
        <v>0</v>
      </c>
      <c r="Q163" s="156">
        <f>ROUND(E163*P163,2)</f>
        <v>0</v>
      </c>
      <c r="R163" s="157"/>
      <c r="S163" s="157" t="s">
        <v>183</v>
      </c>
      <c r="T163" s="157" t="s">
        <v>595</v>
      </c>
      <c r="U163" s="157">
        <v>1.7629999999999999</v>
      </c>
      <c r="V163" s="157">
        <f>ROUND(E163*U163,2)</f>
        <v>61.62</v>
      </c>
      <c r="W163" s="157"/>
      <c r="X163" s="157" t="s">
        <v>234</v>
      </c>
      <c r="Y163" s="157" t="s">
        <v>171</v>
      </c>
      <c r="Z163" s="147"/>
      <c r="AA163" s="147"/>
      <c r="AB163" s="147"/>
      <c r="AC163" s="147"/>
      <c r="AD163" s="147"/>
      <c r="AE163" s="147"/>
      <c r="AF163" s="147"/>
      <c r="AG163" s="147" t="s">
        <v>235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2" x14ac:dyDescent="0.2">
      <c r="A164" s="154"/>
      <c r="B164" s="155"/>
      <c r="C164" s="253" t="s">
        <v>1292</v>
      </c>
      <c r="D164" s="254"/>
      <c r="E164" s="254"/>
      <c r="F164" s="254"/>
      <c r="G164" s="254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7"/>
      <c r="AA164" s="147"/>
      <c r="AB164" s="147"/>
      <c r="AC164" s="147"/>
      <c r="AD164" s="147"/>
      <c r="AE164" s="147"/>
      <c r="AF164" s="147"/>
      <c r="AG164" s="147" t="s">
        <v>174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2" x14ac:dyDescent="0.2">
      <c r="A165" s="154"/>
      <c r="B165" s="155"/>
      <c r="C165" s="185" t="s">
        <v>1293</v>
      </c>
      <c r="D165" s="183"/>
      <c r="E165" s="184">
        <v>34.950000000000003</v>
      </c>
      <c r="F165" s="157"/>
      <c r="G165" s="157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57"/>
      <c r="Z165" s="147"/>
      <c r="AA165" s="147"/>
      <c r="AB165" s="147"/>
      <c r="AC165" s="147"/>
      <c r="AD165" s="147"/>
      <c r="AE165" s="147"/>
      <c r="AF165" s="147"/>
      <c r="AG165" s="147" t="s">
        <v>239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71">
        <v>13</v>
      </c>
      <c r="B166" s="172" t="s">
        <v>915</v>
      </c>
      <c r="C166" s="179" t="s">
        <v>916</v>
      </c>
      <c r="D166" s="173" t="s">
        <v>250</v>
      </c>
      <c r="E166" s="174">
        <v>2396.9299999999998</v>
      </c>
      <c r="F166" s="175"/>
      <c r="G166" s="176">
        <f>ROUND(E166*F166,2)</f>
        <v>0</v>
      </c>
      <c r="H166" s="158"/>
      <c r="I166" s="157">
        <f>ROUND(E166*H166,2)</f>
        <v>0</v>
      </c>
      <c r="J166" s="158"/>
      <c r="K166" s="157">
        <f>ROUND(E166*J166,2)</f>
        <v>0</v>
      </c>
      <c r="L166" s="157">
        <v>21</v>
      </c>
      <c r="M166" s="157">
        <f>G166*(1+L166/100)</f>
        <v>0</v>
      </c>
      <c r="N166" s="156">
        <v>9.8999999999999999E-4</v>
      </c>
      <c r="O166" s="156">
        <f>ROUND(E166*N166,2)</f>
        <v>2.37</v>
      </c>
      <c r="P166" s="156">
        <v>0</v>
      </c>
      <c r="Q166" s="156">
        <f>ROUND(E166*P166,2)</f>
        <v>0</v>
      </c>
      <c r="R166" s="157"/>
      <c r="S166" s="157" t="s">
        <v>183</v>
      </c>
      <c r="T166" s="157" t="s">
        <v>595</v>
      </c>
      <c r="U166" s="157">
        <v>0.23599999999999999</v>
      </c>
      <c r="V166" s="157">
        <f>ROUND(E166*U166,2)</f>
        <v>565.67999999999995</v>
      </c>
      <c r="W166" s="157"/>
      <c r="X166" s="157" t="s">
        <v>234</v>
      </c>
      <c r="Y166" s="157" t="s">
        <v>171</v>
      </c>
      <c r="Z166" s="147"/>
      <c r="AA166" s="147"/>
      <c r="AB166" s="147"/>
      <c r="AC166" s="147"/>
      <c r="AD166" s="147"/>
      <c r="AE166" s="147"/>
      <c r="AF166" s="147"/>
      <c r="AG166" s="147" t="s">
        <v>235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2" x14ac:dyDescent="0.2">
      <c r="A167" s="154"/>
      <c r="B167" s="155"/>
      <c r="C167" s="253" t="s">
        <v>1294</v>
      </c>
      <c r="D167" s="254"/>
      <c r="E167" s="254"/>
      <c r="F167" s="254"/>
      <c r="G167" s="254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57"/>
      <c r="Z167" s="147"/>
      <c r="AA167" s="147"/>
      <c r="AB167" s="147"/>
      <c r="AC167" s="147"/>
      <c r="AD167" s="147"/>
      <c r="AE167" s="147"/>
      <c r="AF167" s="147"/>
      <c r="AG167" s="147" t="s">
        <v>174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ht="22.5" outlineLevel="3" x14ac:dyDescent="0.2">
      <c r="A168" s="154"/>
      <c r="B168" s="155"/>
      <c r="C168" s="251" t="s">
        <v>1295</v>
      </c>
      <c r="D168" s="252"/>
      <c r="E168" s="252"/>
      <c r="F168" s="252"/>
      <c r="G168" s="252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7"/>
      <c r="AA168" s="147"/>
      <c r="AB168" s="147"/>
      <c r="AC168" s="147"/>
      <c r="AD168" s="147"/>
      <c r="AE168" s="147"/>
      <c r="AF168" s="147"/>
      <c r="AG168" s="147" t="s">
        <v>174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77" t="str">
        <f>C168</f>
        <v>- průměrná hloubka výkopu STOKA A-1 = 1,35 m, STOKA A-2 = 1,45 m, STOKA B-1 = 1,45 m, STOKA B-2 = 1,30 m, STOKA C-1 = 1,50 m, STOKA C-2 = 1,50 m</v>
      </c>
      <c r="BB168" s="147"/>
      <c r="BC168" s="147"/>
      <c r="BD168" s="147"/>
      <c r="BE168" s="147"/>
      <c r="BF168" s="147"/>
      <c r="BG168" s="147"/>
      <c r="BH168" s="147"/>
    </row>
    <row r="169" spans="1:60" outlineLevel="2" x14ac:dyDescent="0.2">
      <c r="A169" s="154"/>
      <c r="B169" s="155"/>
      <c r="C169" s="185" t="s">
        <v>1296</v>
      </c>
      <c r="D169" s="183"/>
      <c r="E169" s="184">
        <v>49.95</v>
      </c>
      <c r="F169" s="157"/>
      <c r="G169" s="157"/>
      <c r="H169" s="157"/>
      <c r="I169" s="157"/>
      <c r="J169" s="157"/>
      <c r="K169" s="157"/>
      <c r="L169" s="157"/>
      <c r="M169" s="157"/>
      <c r="N169" s="156"/>
      <c r="O169" s="156"/>
      <c r="P169" s="156"/>
      <c r="Q169" s="156"/>
      <c r="R169" s="157"/>
      <c r="S169" s="157"/>
      <c r="T169" s="157"/>
      <c r="U169" s="157"/>
      <c r="V169" s="157"/>
      <c r="W169" s="157"/>
      <c r="X169" s="157"/>
      <c r="Y169" s="157"/>
      <c r="Z169" s="147"/>
      <c r="AA169" s="147"/>
      <c r="AB169" s="147"/>
      <c r="AC169" s="147"/>
      <c r="AD169" s="147"/>
      <c r="AE169" s="147"/>
      <c r="AF169" s="147"/>
      <c r="AG169" s="147" t="s">
        <v>239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ht="22.5" outlineLevel="3" x14ac:dyDescent="0.2">
      <c r="A170" s="154"/>
      <c r="B170" s="155"/>
      <c r="C170" s="185" t="s">
        <v>1297</v>
      </c>
      <c r="D170" s="183"/>
      <c r="E170" s="184">
        <v>160.65</v>
      </c>
      <c r="F170" s="157"/>
      <c r="G170" s="1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7"/>
      <c r="AA170" s="147"/>
      <c r="AB170" s="147"/>
      <c r="AC170" s="147"/>
      <c r="AD170" s="147"/>
      <c r="AE170" s="147"/>
      <c r="AF170" s="147"/>
      <c r="AG170" s="147" t="s">
        <v>239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3" x14ac:dyDescent="0.2">
      <c r="A171" s="154"/>
      <c r="B171" s="155"/>
      <c r="C171" s="185" t="s">
        <v>1298</v>
      </c>
      <c r="D171" s="183"/>
      <c r="E171" s="184">
        <v>317.55</v>
      </c>
      <c r="F171" s="157"/>
      <c r="G171" s="157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57"/>
      <c r="Z171" s="147"/>
      <c r="AA171" s="147"/>
      <c r="AB171" s="147"/>
      <c r="AC171" s="147"/>
      <c r="AD171" s="147"/>
      <c r="AE171" s="147"/>
      <c r="AF171" s="147"/>
      <c r="AG171" s="147" t="s">
        <v>239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3" x14ac:dyDescent="0.2">
      <c r="A172" s="154"/>
      <c r="B172" s="155"/>
      <c r="C172" s="185" t="s">
        <v>1299</v>
      </c>
      <c r="D172" s="183"/>
      <c r="E172" s="184">
        <v>55.1</v>
      </c>
      <c r="F172" s="157"/>
      <c r="G172" s="15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7"/>
      <c r="AA172" s="147"/>
      <c r="AB172" s="147"/>
      <c r="AC172" s="147"/>
      <c r="AD172" s="147"/>
      <c r="AE172" s="147"/>
      <c r="AF172" s="147"/>
      <c r="AG172" s="147" t="s">
        <v>239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ht="22.5" outlineLevel="3" x14ac:dyDescent="0.2">
      <c r="A173" s="154"/>
      <c r="B173" s="155"/>
      <c r="C173" s="185" t="s">
        <v>1300</v>
      </c>
      <c r="D173" s="183"/>
      <c r="E173" s="184">
        <v>267.67</v>
      </c>
      <c r="F173" s="157"/>
      <c r="G173" s="157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57"/>
      <c r="Z173" s="147"/>
      <c r="AA173" s="147"/>
      <c r="AB173" s="147"/>
      <c r="AC173" s="147"/>
      <c r="AD173" s="147"/>
      <c r="AE173" s="147"/>
      <c r="AF173" s="147"/>
      <c r="AG173" s="147" t="s">
        <v>239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ht="22.5" outlineLevel="3" x14ac:dyDescent="0.2">
      <c r="A174" s="154"/>
      <c r="B174" s="155"/>
      <c r="C174" s="185" t="s">
        <v>1301</v>
      </c>
      <c r="D174" s="183"/>
      <c r="E174" s="184">
        <v>102.05</v>
      </c>
      <c r="F174" s="157"/>
      <c r="G174" s="157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57"/>
      <c r="Z174" s="147"/>
      <c r="AA174" s="147"/>
      <c r="AB174" s="147"/>
      <c r="AC174" s="147"/>
      <c r="AD174" s="147"/>
      <c r="AE174" s="147"/>
      <c r="AF174" s="147"/>
      <c r="AG174" s="147" t="s">
        <v>239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ht="22.5" outlineLevel="3" x14ac:dyDescent="0.2">
      <c r="A175" s="154"/>
      <c r="B175" s="155"/>
      <c r="C175" s="185" t="s">
        <v>1302</v>
      </c>
      <c r="D175" s="183"/>
      <c r="E175" s="184">
        <v>903.11</v>
      </c>
      <c r="F175" s="157"/>
      <c r="G175" s="157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57"/>
      <c r="Z175" s="147"/>
      <c r="AA175" s="147"/>
      <c r="AB175" s="147"/>
      <c r="AC175" s="147"/>
      <c r="AD175" s="147"/>
      <c r="AE175" s="147"/>
      <c r="AF175" s="147"/>
      <c r="AG175" s="147" t="s">
        <v>239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3" x14ac:dyDescent="0.2">
      <c r="A176" s="154"/>
      <c r="B176" s="155"/>
      <c r="C176" s="185" t="s">
        <v>1303</v>
      </c>
      <c r="D176" s="183"/>
      <c r="E176" s="184">
        <v>54</v>
      </c>
      <c r="F176" s="157"/>
      <c r="G176" s="157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7"/>
      <c r="AA176" s="147"/>
      <c r="AB176" s="147"/>
      <c r="AC176" s="147"/>
      <c r="AD176" s="147"/>
      <c r="AE176" s="147"/>
      <c r="AF176" s="147"/>
      <c r="AG176" s="147" t="s">
        <v>239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3" x14ac:dyDescent="0.2">
      <c r="A177" s="154"/>
      <c r="B177" s="155"/>
      <c r="C177" s="185" t="s">
        <v>1304</v>
      </c>
      <c r="D177" s="183"/>
      <c r="E177" s="184">
        <v>46.5</v>
      </c>
      <c r="F177" s="157"/>
      <c r="G177" s="157"/>
      <c r="H177" s="157"/>
      <c r="I177" s="157"/>
      <c r="J177" s="157"/>
      <c r="K177" s="157"/>
      <c r="L177" s="157"/>
      <c r="M177" s="157"/>
      <c r="N177" s="156"/>
      <c r="O177" s="156"/>
      <c r="P177" s="156"/>
      <c r="Q177" s="156"/>
      <c r="R177" s="157"/>
      <c r="S177" s="157"/>
      <c r="T177" s="157"/>
      <c r="U177" s="157"/>
      <c r="V177" s="157"/>
      <c r="W177" s="157"/>
      <c r="X177" s="157"/>
      <c r="Y177" s="157"/>
      <c r="Z177" s="147"/>
      <c r="AA177" s="147"/>
      <c r="AB177" s="147"/>
      <c r="AC177" s="147"/>
      <c r="AD177" s="147"/>
      <c r="AE177" s="147"/>
      <c r="AF177" s="147"/>
      <c r="AG177" s="147" t="s">
        <v>239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ht="22.5" outlineLevel="3" x14ac:dyDescent="0.2">
      <c r="A178" s="154"/>
      <c r="B178" s="155"/>
      <c r="C178" s="185" t="s">
        <v>1305</v>
      </c>
      <c r="D178" s="183"/>
      <c r="E178" s="184">
        <v>94.35</v>
      </c>
      <c r="F178" s="157"/>
      <c r="G178" s="157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7"/>
      <c r="AA178" s="147"/>
      <c r="AB178" s="147"/>
      <c r="AC178" s="147"/>
      <c r="AD178" s="147"/>
      <c r="AE178" s="147"/>
      <c r="AF178" s="147"/>
      <c r="AG178" s="147" t="s">
        <v>239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3" x14ac:dyDescent="0.2">
      <c r="A179" s="154"/>
      <c r="B179" s="155"/>
      <c r="C179" s="185" t="s">
        <v>1306</v>
      </c>
      <c r="D179" s="183"/>
      <c r="E179" s="184">
        <v>28.05</v>
      </c>
      <c r="F179" s="157"/>
      <c r="G179" s="157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57"/>
      <c r="Z179" s="147"/>
      <c r="AA179" s="147"/>
      <c r="AB179" s="147"/>
      <c r="AC179" s="147"/>
      <c r="AD179" s="147"/>
      <c r="AE179" s="147"/>
      <c r="AF179" s="147"/>
      <c r="AG179" s="147" t="s">
        <v>239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3" x14ac:dyDescent="0.2">
      <c r="A180" s="154"/>
      <c r="B180" s="155"/>
      <c r="C180" s="185" t="s">
        <v>1307</v>
      </c>
      <c r="D180" s="183"/>
      <c r="E180" s="184">
        <v>8.1</v>
      </c>
      <c r="F180" s="157"/>
      <c r="G180" s="157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57"/>
      <c r="Z180" s="147"/>
      <c r="AA180" s="147"/>
      <c r="AB180" s="147"/>
      <c r="AC180" s="147"/>
      <c r="AD180" s="147"/>
      <c r="AE180" s="147"/>
      <c r="AF180" s="147"/>
      <c r="AG180" s="147" t="s">
        <v>239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3" x14ac:dyDescent="0.2">
      <c r="A181" s="154"/>
      <c r="B181" s="155"/>
      <c r="C181" s="185" t="s">
        <v>1308</v>
      </c>
      <c r="D181" s="183"/>
      <c r="E181" s="184">
        <v>95.7</v>
      </c>
      <c r="F181" s="157"/>
      <c r="G181" s="157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57"/>
      <c r="Z181" s="147"/>
      <c r="AA181" s="147"/>
      <c r="AB181" s="147"/>
      <c r="AC181" s="147"/>
      <c r="AD181" s="147"/>
      <c r="AE181" s="147"/>
      <c r="AF181" s="147"/>
      <c r="AG181" s="147" t="s">
        <v>239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3" x14ac:dyDescent="0.2">
      <c r="A182" s="154"/>
      <c r="B182" s="155"/>
      <c r="C182" s="185" t="s">
        <v>1309</v>
      </c>
      <c r="D182" s="183"/>
      <c r="E182" s="184">
        <v>5.8</v>
      </c>
      <c r="F182" s="157"/>
      <c r="G182" s="157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7"/>
      <c r="AA182" s="147"/>
      <c r="AB182" s="147"/>
      <c r="AC182" s="147"/>
      <c r="AD182" s="147"/>
      <c r="AE182" s="147"/>
      <c r="AF182" s="147"/>
      <c r="AG182" s="147" t="s">
        <v>239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3" x14ac:dyDescent="0.2">
      <c r="A183" s="154"/>
      <c r="B183" s="155"/>
      <c r="C183" s="185" t="s">
        <v>1310</v>
      </c>
      <c r="D183" s="183"/>
      <c r="E183" s="184">
        <v>62</v>
      </c>
      <c r="F183" s="157"/>
      <c r="G183" s="157"/>
      <c r="H183" s="157"/>
      <c r="I183" s="157"/>
      <c r="J183" s="157"/>
      <c r="K183" s="157"/>
      <c r="L183" s="157"/>
      <c r="M183" s="157"/>
      <c r="N183" s="156"/>
      <c r="O183" s="156"/>
      <c r="P183" s="156"/>
      <c r="Q183" s="156"/>
      <c r="R183" s="157"/>
      <c r="S183" s="157"/>
      <c r="T183" s="157"/>
      <c r="U183" s="157"/>
      <c r="V183" s="157"/>
      <c r="W183" s="157"/>
      <c r="X183" s="157"/>
      <c r="Y183" s="157"/>
      <c r="Z183" s="147"/>
      <c r="AA183" s="147"/>
      <c r="AB183" s="147"/>
      <c r="AC183" s="147"/>
      <c r="AD183" s="147"/>
      <c r="AE183" s="147"/>
      <c r="AF183" s="147"/>
      <c r="AG183" s="147" t="s">
        <v>239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3" x14ac:dyDescent="0.2">
      <c r="A184" s="154"/>
      <c r="B184" s="155"/>
      <c r="C184" s="185" t="s">
        <v>1311</v>
      </c>
      <c r="D184" s="183"/>
      <c r="E184" s="184">
        <v>85.55</v>
      </c>
      <c r="F184" s="157"/>
      <c r="G184" s="157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7"/>
      <c r="AA184" s="147"/>
      <c r="AB184" s="147"/>
      <c r="AC184" s="147"/>
      <c r="AD184" s="147"/>
      <c r="AE184" s="147"/>
      <c r="AF184" s="147"/>
      <c r="AG184" s="147" t="s">
        <v>239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3" x14ac:dyDescent="0.2">
      <c r="A185" s="154"/>
      <c r="B185" s="155"/>
      <c r="C185" s="185" t="s">
        <v>1312</v>
      </c>
      <c r="D185" s="183"/>
      <c r="E185" s="184">
        <v>7.8</v>
      </c>
      <c r="F185" s="157"/>
      <c r="G185" s="157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57"/>
      <c r="Z185" s="147"/>
      <c r="AA185" s="147"/>
      <c r="AB185" s="147"/>
      <c r="AC185" s="147"/>
      <c r="AD185" s="147"/>
      <c r="AE185" s="147"/>
      <c r="AF185" s="147"/>
      <c r="AG185" s="147" t="s">
        <v>239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ht="22.5" outlineLevel="3" x14ac:dyDescent="0.2">
      <c r="A186" s="154"/>
      <c r="B186" s="155"/>
      <c r="C186" s="185" t="s">
        <v>1313</v>
      </c>
      <c r="D186" s="183"/>
      <c r="E186" s="184">
        <v>26</v>
      </c>
      <c r="F186" s="157"/>
      <c r="G186" s="157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57"/>
      <c r="Z186" s="147"/>
      <c r="AA186" s="147"/>
      <c r="AB186" s="147"/>
      <c r="AC186" s="147"/>
      <c r="AD186" s="147"/>
      <c r="AE186" s="147"/>
      <c r="AF186" s="147"/>
      <c r="AG186" s="147" t="s">
        <v>239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ht="22.5" outlineLevel="3" x14ac:dyDescent="0.2">
      <c r="A187" s="154"/>
      <c r="B187" s="155"/>
      <c r="C187" s="185" t="s">
        <v>1314</v>
      </c>
      <c r="D187" s="183"/>
      <c r="E187" s="184">
        <v>13.5</v>
      </c>
      <c r="F187" s="157"/>
      <c r="G187" s="157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57"/>
      <c r="Z187" s="147"/>
      <c r="AA187" s="147"/>
      <c r="AB187" s="147"/>
      <c r="AC187" s="147"/>
      <c r="AD187" s="147"/>
      <c r="AE187" s="147"/>
      <c r="AF187" s="147"/>
      <c r="AG187" s="147" t="s">
        <v>239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ht="22.5" outlineLevel="3" x14ac:dyDescent="0.2">
      <c r="A188" s="154"/>
      <c r="B188" s="155"/>
      <c r="C188" s="185" t="s">
        <v>1315</v>
      </c>
      <c r="D188" s="183"/>
      <c r="E188" s="184">
        <v>13.5</v>
      </c>
      <c r="F188" s="157"/>
      <c r="G188" s="157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57"/>
      <c r="Z188" s="147"/>
      <c r="AA188" s="147"/>
      <c r="AB188" s="147"/>
      <c r="AC188" s="147"/>
      <c r="AD188" s="147"/>
      <c r="AE188" s="147"/>
      <c r="AF188" s="147"/>
      <c r="AG188" s="147" t="s">
        <v>239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71">
        <v>14</v>
      </c>
      <c r="B189" s="172" t="s">
        <v>920</v>
      </c>
      <c r="C189" s="179" t="s">
        <v>921</v>
      </c>
      <c r="D189" s="173" t="s">
        <v>250</v>
      </c>
      <c r="E189" s="174">
        <v>2396.9299999999998</v>
      </c>
      <c r="F189" s="175"/>
      <c r="G189" s="176">
        <f>ROUND(E189*F189,2)</f>
        <v>0</v>
      </c>
      <c r="H189" s="158"/>
      <c r="I189" s="157">
        <f>ROUND(E189*H189,2)</f>
        <v>0</v>
      </c>
      <c r="J189" s="158"/>
      <c r="K189" s="157">
        <f>ROUND(E189*J189,2)</f>
        <v>0</v>
      </c>
      <c r="L189" s="157">
        <v>21</v>
      </c>
      <c r="M189" s="157">
        <f>G189*(1+L189/100)</f>
        <v>0</v>
      </c>
      <c r="N189" s="156">
        <v>0</v>
      </c>
      <c r="O189" s="156">
        <f>ROUND(E189*N189,2)</f>
        <v>0</v>
      </c>
      <c r="P189" s="156">
        <v>0</v>
      </c>
      <c r="Q189" s="156">
        <f>ROUND(E189*P189,2)</f>
        <v>0</v>
      </c>
      <c r="R189" s="157"/>
      <c r="S189" s="157" t="s">
        <v>183</v>
      </c>
      <c r="T189" s="157" t="s">
        <v>595</v>
      </c>
      <c r="U189" s="157">
        <v>7.0000000000000007E-2</v>
      </c>
      <c r="V189" s="157">
        <f>ROUND(E189*U189,2)</f>
        <v>167.79</v>
      </c>
      <c r="W189" s="157"/>
      <c r="X189" s="157" t="s">
        <v>234</v>
      </c>
      <c r="Y189" s="157" t="s">
        <v>171</v>
      </c>
      <c r="Z189" s="147"/>
      <c r="AA189" s="147"/>
      <c r="AB189" s="147"/>
      <c r="AC189" s="147"/>
      <c r="AD189" s="147"/>
      <c r="AE189" s="147"/>
      <c r="AF189" s="147"/>
      <c r="AG189" s="147" t="s">
        <v>235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2" x14ac:dyDescent="0.2">
      <c r="A190" s="154"/>
      <c r="B190" s="155"/>
      <c r="C190" s="253" t="s">
        <v>1316</v>
      </c>
      <c r="D190" s="254"/>
      <c r="E190" s="254"/>
      <c r="F190" s="254"/>
      <c r="G190" s="254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57"/>
      <c r="Z190" s="147"/>
      <c r="AA190" s="147"/>
      <c r="AB190" s="147"/>
      <c r="AC190" s="147"/>
      <c r="AD190" s="147"/>
      <c r="AE190" s="147"/>
      <c r="AF190" s="147"/>
      <c r="AG190" s="147" t="s">
        <v>174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71">
        <v>15</v>
      </c>
      <c r="B191" s="172" t="s">
        <v>1317</v>
      </c>
      <c r="C191" s="179" t="s">
        <v>1318</v>
      </c>
      <c r="D191" s="173" t="s">
        <v>250</v>
      </c>
      <c r="E191" s="174">
        <v>832</v>
      </c>
      <c r="F191" s="175"/>
      <c r="G191" s="176">
        <f>ROUND(E191*F191,2)</f>
        <v>0</v>
      </c>
      <c r="H191" s="158"/>
      <c r="I191" s="157">
        <f>ROUND(E191*H191,2)</f>
        <v>0</v>
      </c>
      <c r="J191" s="158"/>
      <c r="K191" s="157">
        <f>ROUND(E191*J191,2)</f>
        <v>0</v>
      </c>
      <c r="L191" s="157">
        <v>21</v>
      </c>
      <c r="M191" s="157">
        <f>G191*(1+L191/100)</f>
        <v>0</v>
      </c>
      <c r="N191" s="156">
        <v>0</v>
      </c>
      <c r="O191" s="156">
        <f>ROUND(E191*N191,2)</f>
        <v>0</v>
      </c>
      <c r="P191" s="156">
        <v>0</v>
      </c>
      <c r="Q191" s="156">
        <f>ROUND(E191*P191,2)</f>
        <v>0</v>
      </c>
      <c r="R191" s="157"/>
      <c r="S191" s="157" t="s">
        <v>183</v>
      </c>
      <c r="T191" s="157" t="s">
        <v>595</v>
      </c>
      <c r="U191" s="157">
        <v>1.6E-2</v>
      </c>
      <c r="V191" s="157">
        <f>ROUND(E191*U191,2)</f>
        <v>13.31</v>
      </c>
      <c r="W191" s="157"/>
      <c r="X191" s="157" t="s">
        <v>234</v>
      </c>
      <c r="Y191" s="157" t="s">
        <v>171</v>
      </c>
      <c r="Z191" s="147"/>
      <c r="AA191" s="147"/>
      <c r="AB191" s="147"/>
      <c r="AC191" s="147"/>
      <c r="AD191" s="147"/>
      <c r="AE191" s="147"/>
      <c r="AF191" s="147"/>
      <c r="AG191" s="147" t="s">
        <v>235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2" x14ac:dyDescent="0.2">
      <c r="A192" s="154"/>
      <c r="B192" s="155"/>
      <c r="C192" s="253" t="s">
        <v>1319</v>
      </c>
      <c r="D192" s="254"/>
      <c r="E192" s="254"/>
      <c r="F192" s="254"/>
      <c r="G192" s="254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57"/>
      <c r="Z192" s="147"/>
      <c r="AA192" s="147"/>
      <c r="AB192" s="147"/>
      <c r="AC192" s="147"/>
      <c r="AD192" s="147"/>
      <c r="AE192" s="147"/>
      <c r="AF192" s="147"/>
      <c r="AG192" s="147" t="s">
        <v>174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3" x14ac:dyDescent="0.2">
      <c r="A193" s="154"/>
      <c r="B193" s="155"/>
      <c r="C193" s="251" t="s">
        <v>1057</v>
      </c>
      <c r="D193" s="252"/>
      <c r="E193" s="252"/>
      <c r="F193" s="252"/>
      <c r="G193" s="252"/>
      <c r="H193" s="157"/>
      <c r="I193" s="157"/>
      <c r="J193" s="157"/>
      <c r="K193" s="157"/>
      <c r="L193" s="157"/>
      <c r="M193" s="157"/>
      <c r="N193" s="156"/>
      <c r="O193" s="156"/>
      <c r="P193" s="156"/>
      <c r="Q193" s="156"/>
      <c r="R193" s="157"/>
      <c r="S193" s="157"/>
      <c r="T193" s="157"/>
      <c r="U193" s="157"/>
      <c r="V193" s="157"/>
      <c r="W193" s="157"/>
      <c r="X193" s="157"/>
      <c r="Y193" s="157"/>
      <c r="Z193" s="147"/>
      <c r="AA193" s="147"/>
      <c r="AB193" s="147"/>
      <c r="AC193" s="147"/>
      <c r="AD193" s="147"/>
      <c r="AE193" s="147"/>
      <c r="AF193" s="147"/>
      <c r="AG193" s="147" t="s">
        <v>174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2" x14ac:dyDescent="0.2">
      <c r="A194" s="154"/>
      <c r="B194" s="155"/>
      <c r="C194" s="185" t="s">
        <v>1320</v>
      </c>
      <c r="D194" s="183"/>
      <c r="E194" s="184">
        <v>18.5</v>
      </c>
      <c r="F194" s="157"/>
      <c r="G194" s="157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7"/>
      <c r="AA194" s="147"/>
      <c r="AB194" s="147"/>
      <c r="AC194" s="147"/>
      <c r="AD194" s="147"/>
      <c r="AE194" s="147"/>
      <c r="AF194" s="147"/>
      <c r="AG194" s="147" t="s">
        <v>239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ht="22.5" outlineLevel="3" x14ac:dyDescent="0.2">
      <c r="A195" s="154"/>
      <c r="B195" s="155"/>
      <c r="C195" s="185" t="s">
        <v>1321</v>
      </c>
      <c r="D195" s="183"/>
      <c r="E195" s="184">
        <v>59.5</v>
      </c>
      <c r="F195" s="157"/>
      <c r="G195" s="157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57"/>
      <c r="Z195" s="147"/>
      <c r="AA195" s="147"/>
      <c r="AB195" s="147"/>
      <c r="AC195" s="147"/>
      <c r="AD195" s="147"/>
      <c r="AE195" s="147"/>
      <c r="AF195" s="147"/>
      <c r="AG195" s="147" t="s">
        <v>239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3" x14ac:dyDescent="0.2">
      <c r="A196" s="154"/>
      <c r="B196" s="155"/>
      <c r="C196" s="185" t="s">
        <v>1322</v>
      </c>
      <c r="D196" s="183"/>
      <c r="E196" s="184">
        <v>109.5</v>
      </c>
      <c r="F196" s="157"/>
      <c r="G196" s="157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57"/>
      <c r="Z196" s="147"/>
      <c r="AA196" s="147"/>
      <c r="AB196" s="147"/>
      <c r="AC196" s="147"/>
      <c r="AD196" s="147"/>
      <c r="AE196" s="147"/>
      <c r="AF196" s="147"/>
      <c r="AG196" s="147" t="s">
        <v>239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3" x14ac:dyDescent="0.2">
      <c r="A197" s="154"/>
      <c r="B197" s="155"/>
      <c r="C197" s="185" t="s">
        <v>1323</v>
      </c>
      <c r="D197" s="183"/>
      <c r="E197" s="184">
        <v>19</v>
      </c>
      <c r="F197" s="157"/>
      <c r="G197" s="157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57"/>
      <c r="Z197" s="147"/>
      <c r="AA197" s="147"/>
      <c r="AB197" s="147"/>
      <c r="AC197" s="147"/>
      <c r="AD197" s="147"/>
      <c r="AE197" s="147"/>
      <c r="AF197" s="147"/>
      <c r="AG197" s="147" t="s">
        <v>239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ht="22.5" outlineLevel="3" x14ac:dyDescent="0.2">
      <c r="A198" s="154"/>
      <c r="B198" s="155"/>
      <c r="C198" s="185" t="s">
        <v>1324</v>
      </c>
      <c r="D198" s="183"/>
      <c r="E198" s="184">
        <v>92.3</v>
      </c>
      <c r="F198" s="157"/>
      <c r="G198" s="157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57"/>
      <c r="Z198" s="147"/>
      <c r="AA198" s="147"/>
      <c r="AB198" s="147"/>
      <c r="AC198" s="147"/>
      <c r="AD198" s="147"/>
      <c r="AE198" s="147"/>
      <c r="AF198" s="147"/>
      <c r="AG198" s="147" t="s">
        <v>239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ht="22.5" outlineLevel="3" x14ac:dyDescent="0.2">
      <c r="A199" s="154"/>
      <c r="B199" s="155"/>
      <c r="C199" s="185" t="s">
        <v>1325</v>
      </c>
      <c r="D199" s="183"/>
      <c r="E199" s="184">
        <v>39.25</v>
      </c>
      <c r="F199" s="157"/>
      <c r="G199" s="157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57"/>
      <c r="Z199" s="147"/>
      <c r="AA199" s="147"/>
      <c r="AB199" s="147"/>
      <c r="AC199" s="147"/>
      <c r="AD199" s="147"/>
      <c r="AE199" s="147"/>
      <c r="AF199" s="147"/>
      <c r="AG199" s="147" t="s">
        <v>239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ht="22.5" outlineLevel="3" x14ac:dyDescent="0.2">
      <c r="A200" s="154"/>
      <c r="B200" s="155"/>
      <c r="C200" s="185" t="s">
        <v>1326</v>
      </c>
      <c r="D200" s="183"/>
      <c r="E200" s="184">
        <v>347.35</v>
      </c>
      <c r="F200" s="157"/>
      <c r="G200" s="157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7"/>
      <c r="AA200" s="147"/>
      <c r="AB200" s="147"/>
      <c r="AC200" s="147"/>
      <c r="AD200" s="147"/>
      <c r="AE200" s="147"/>
      <c r="AF200" s="147"/>
      <c r="AG200" s="147" t="s">
        <v>239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3" x14ac:dyDescent="0.2">
      <c r="A201" s="154"/>
      <c r="B201" s="155"/>
      <c r="C201" s="185" t="s">
        <v>1327</v>
      </c>
      <c r="D201" s="183"/>
      <c r="E201" s="184">
        <v>18</v>
      </c>
      <c r="F201" s="157"/>
      <c r="G201" s="157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7"/>
      <c r="AA201" s="147"/>
      <c r="AB201" s="147"/>
      <c r="AC201" s="147"/>
      <c r="AD201" s="147"/>
      <c r="AE201" s="147"/>
      <c r="AF201" s="147"/>
      <c r="AG201" s="147" t="s">
        <v>239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3" x14ac:dyDescent="0.2">
      <c r="A202" s="154"/>
      <c r="B202" s="155"/>
      <c r="C202" s="185" t="s">
        <v>1328</v>
      </c>
      <c r="D202" s="183"/>
      <c r="E202" s="184">
        <v>15.5</v>
      </c>
      <c r="F202" s="157"/>
      <c r="G202" s="157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57"/>
      <c r="Z202" s="147"/>
      <c r="AA202" s="147"/>
      <c r="AB202" s="147"/>
      <c r="AC202" s="147"/>
      <c r="AD202" s="147"/>
      <c r="AE202" s="147"/>
      <c r="AF202" s="147"/>
      <c r="AG202" s="147" t="s">
        <v>239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ht="22.5" outlineLevel="3" x14ac:dyDescent="0.2">
      <c r="A203" s="154"/>
      <c r="B203" s="155"/>
      <c r="C203" s="185" t="s">
        <v>1329</v>
      </c>
      <c r="D203" s="183"/>
      <c r="E203" s="184">
        <v>31.45</v>
      </c>
      <c r="F203" s="157"/>
      <c r="G203" s="157"/>
      <c r="H203" s="157"/>
      <c r="I203" s="157"/>
      <c r="J203" s="157"/>
      <c r="K203" s="157"/>
      <c r="L203" s="157"/>
      <c r="M203" s="157"/>
      <c r="N203" s="156"/>
      <c r="O203" s="156"/>
      <c r="P203" s="156"/>
      <c r="Q203" s="156"/>
      <c r="R203" s="157"/>
      <c r="S203" s="157"/>
      <c r="T203" s="157"/>
      <c r="U203" s="157"/>
      <c r="V203" s="157"/>
      <c r="W203" s="157"/>
      <c r="X203" s="157"/>
      <c r="Y203" s="157"/>
      <c r="Z203" s="147"/>
      <c r="AA203" s="147"/>
      <c r="AB203" s="147"/>
      <c r="AC203" s="147"/>
      <c r="AD203" s="147"/>
      <c r="AE203" s="147"/>
      <c r="AF203" s="147"/>
      <c r="AG203" s="147" t="s">
        <v>239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3" x14ac:dyDescent="0.2">
      <c r="A204" s="154"/>
      <c r="B204" s="155"/>
      <c r="C204" s="185" t="s">
        <v>1330</v>
      </c>
      <c r="D204" s="183"/>
      <c r="E204" s="184">
        <v>9.35</v>
      </c>
      <c r="F204" s="157"/>
      <c r="G204" s="157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57"/>
      <c r="Z204" s="147"/>
      <c r="AA204" s="147"/>
      <c r="AB204" s="147"/>
      <c r="AC204" s="147"/>
      <c r="AD204" s="147"/>
      <c r="AE204" s="147"/>
      <c r="AF204" s="147"/>
      <c r="AG204" s="147" t="s">
        <v>239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3" x14ac:dyDescent="0.2">
      <c r="A205" s="154"/>
      <c r="B205" s="155"/>
      <c r="C205" s="185" t="s">
        <v>1331</v>
      </c>
      <c r="D205" s="183"/>
      <c r="E205" s="184">
        <v>1.8</v>
      </c>
      <c r="F205" s="157"/>
      <c r="G205" s="157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57"/>
      <c r="Z205" s="147"/>
      <c r="AA205" s="147"/>
      <c r="AB205" s="147"/>
      <c r="AC205" s="147"/>
      <c r="AD205" s="147"/>
      <c r="AE205" s="147"/>
      <c r="AF205" s="147"/>
      <c r="AG205" s="147" t="s">
        <v>239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3" x14ac:dyDescent="0.2">
      <c r="A206" s="154"/>
      <c r="B206" s="155"/>
      <c r="C206" s="185" t="s">
        <v>1332</v>
      </c>
      <c r="D206" s="183"/>
      <c r="E206" s="184">
        <v>19.8</v>
      </c>
      <c r="F206" s="157"/>
      <c r="G206" s="157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7"/>
      <c r="AA206" s="147"/>
      <c r="AB206" s="147"/>
      <c r="AC206" s="147"/>
      <c r="AD206" s="147"/>
      <c r="AE206" s="147"/>
      <c r="AF206" s="147"/>
      <c r="AG206" s="147" t="s">
        <v>239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3" x14ac:dyDescent="0.2">
      <c r="A207" s="154"/>
      <c r="B207" s="155"/>
      <c r="C207" s="185" t="s">
        <v>1333</v>
      </c>
      <c r="D207" s="183"/>
      <c r="E207" s="184">
        <v>1.2</v>
      </c>
      <c r="F207" s="157"/>
      <c r="G207" s="157"/>
      <c r="H207" s="157"/>
      <c r="I207" s="157"/>
      <c r="J207" s="157"/>
      <c r="K207" s="157"/>
      <c r="L207" s="157"/>
      <c r="M207" s="157"/>
      <c r="N207" s="156"/>
      <c r="O207" s="156"/>
      <c r="P207" s="156"/>
      <c r="Q207" s="156"/>
      <c r="R207" s="157"/>
      <c r="S207" s="157"/>
      <c r="T207" s="157"/>
      <c r="U207" s="157"/>
      <c r="V207" s="157"/>
      <c r="W207" s="157"/>
      <c r="X207" s="157"/>
      <c r="Y207" s="157"/>
      <c r="Z207" s="147"/>
      <c r="AA207" s="147"/>
      <c r="AB207" s="147"/>
      <c r="AC207" s="147"/>
      <c r="AD207" s="147"/>
      <c r="AE207" s="147"/>
      <c r="AF207" s="147"/>
      <c r="AG207" s="147" t="s">
        <v>239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3" x14ac:dyDescent="0.2">
      <c r="A208" s="154"/>
      <c r="B208" s="155"/>
      <c r="C208" s="185" t="s">
        <v>1334</v>
      </c>
      <c r="D208" s="183"/>
      <c r="E208" s="184">
        <v>18.600000000000001</v>
      </c>
      <c r="F208" s="157"/>
      <c r="G208" s="157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57"/>
      <c r="Z208" s="147"/>
      <c r="AA208" s="147"/>
      <c r="AB208" s="147"/>
      <c r="AC208" s="147"/>
      <c r="AD208" s="147"/>
      <c r="AE208" s="147"/>
      <c r="AF208" s="147"/>
      <c r="AG208" s="147" t="s">
        <v>239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3" x14ac:dyDescent="0.2">
      <c r="A209" s="154"/>
      <c r="B209" s="155"/>
      <c r="C209" s="185" t="s">
        <v>1335</v>
      </c>
      <c r="D209" s="183"/>
      <c r="E209" s="184">
        <v>17.7</v>
      </c>
      <c r="F209" s="157"/>
      <c r="G209" s="157"/>
      <c r="H209" s="157"/>
      <c r="I209" s="157"/>
      <c r="J209" s="157"/>
      <c r="K209" s="157"/>
      <c r="L209" s="157"/>
      <c r="M209" s="157"/>
      <c r="N209" s="156"/>
      <c r="O209" s="156"/>
      <c r="P209" s="156"/>
      <c r="Q209" s="156"/>
      <c r="R209" s="157"/>
      <c r="S209" s="157"/>
      <c r="T209" s="157"/>
      <c r="U209" s="157"/>
      <c r="V209" s="157"/>
      <c r="W209" s="157"/>
      <c r="X209" s="157"/>
      <c r="Y209" s="157"/>
      <c r="Z209" s="147"/>
      <c r="AA209" s="147"/>
      <c r="AB209" s="147"/>
      <c r="AC209" s="147"/>
      <c r="AD209" s="147"/>
      <c r="AE209" s="147"/>
      <c r="AF209" s="147"/>
      <c r="AG209" s="147" t="s">
        <v>239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3" x14ac:dyDescent="0.2">
      <c r="A210" s="154"/>
      <c r="B210" s="155"/>
      <c r="C210" s="185" t="s">
        <v>1336</v>
      </c>
      <c r="D210" s="183"/>
      <c r="E210" s="184">
        <v>1.8</v>
      </c>
      <c r="F210" s="157"/>
      <c r="G210" s="157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147"/>
      <c r="AA210" s="147"/>
      <c r="AB210" s="147"/>
      <c r="AC210" s="147"/>
      <c r="AD210" s="147"/>
      <c r="AE210" s="147"/>
      <c r="AF210" s="147"/>
      <c r="AG210" s="147" t="s">
        <v>239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ht="22.5" outlineLevel="3" x14ac:dyDescent="0.2">
      <c r="A211" s="154"/>
      <c r="B211" s="155"/>
      <c r="C211" s="185" t="s">
        <v>1337</v>
      </c>
      <c r="D211" s="183"/>
      <c r="E211" s="184">
        <v>6</v>
      </c>
      <c r="F211" s="157"/>
      <c r="G211" s="157"/>
      <c r="H211" s="157"/>
      <c r="I211" s="157"/>
      <c r="J211" s="157"/>
      <c r="K211" s="157"/>
      <c r="L211" s="157"/>
      <c r="M211" s="157"/>
      <c r="N211" s="156"/>
      <c r="O211" s="156"/>
      <c r="P211" s="156"/>
      <c r="Q211" s="156"/>
      <c r="R211" s="157"/>
      <c r="S211" s="157"/>
      <c r="T211" s="157"/>
      <c r="U211" s="157"/>
      <c r="V211" s="157"/>
      <c r="W211" s="157"/>
      <c r="X211" s="157"/>
      <c r="Y211" s="157"/>
      <c r="Z211" s="147"/>
      <c r="AA211" s="147"/>
      <c r="AB211" s="147"/>
      <c r="AC211" s="147"/>
      <c r="AD211" s="147"/>
      <c r="AE211" s="147"/>
      <c r="AF211" s="147"/>
      <c r="AG211" s="147" t="s">
        <v>239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ht="22.5" outlineLevel="3" x14ac:dyDescent="0.2">
      <c r="A212" s="154"/>
      <c r="B212" s="155"/>
      <c r="C212" s="185" t="s">
        <v>1338</v>
      </c>
      <c r="D212" s="183"/>
      <c r="E212" s="184">
        <v>2.7</v>
      </c>
      <c r="F212" s="157"/>
      <c r="G212" s="157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57"/>
      <c r="Z212" s="147"/>
      <c r="AA212" s="147"/>
      <c r="AB212" s="147"/>
      <c r="AC212" s="147"/>
      <c r="AD212" s="147"/>
      <c r="AE212" s="147"/>
      <c r="AF212" s="147"/>
      <c r="AG212" s="147" t="s">
        <v>239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ht="22.5" outlineLevel="3" x14ac:dyDescent="0.2">
      <c r="A213" s="154"/>
      <c r="B213" s="155"/>
      <c r="C213" s="185" t="s">
        <v>1339</v>
      </c>
      <c r="D213" s="183"/>
      <c r="E213" s="184">
        <v>2.7</v>
      </c>
      <c r="F213" s="157"/>
      <c r="G213" s="157"/>
      <c r="H213" s="157"/>
      <c r="I213" s="157"/>
      <c r="J213" s="157"/>
      <c r="K213" s="157"/>
      <c r="L213" s="157"/>
      <c r="M213" s="157"/>
      <c r="N213" s="156"/>
      <c r="O213" s="156"/>
      <c r="P213" s="156"/>
      <c r="Q213" s="156"/>
      <c r="R213" s="157"/>
      <c r="S213" s="157"/>
      <c r="T213" s="157"/>
      <c r="U213" s="157"/>
      <c r="V213" s="157"/>
      <c r="W213" s="157"/>
      <c r="X213" s="157"/>
      <c r="Y213" s="157"/>
      <c r="Z213" s="147"/>
      <c r="AA213" s="147"/>
      <c r="AB213" s="147"/>
      <c r="AC213" s="147"/>
      <c r="AD213" s="147"/>
      <c r="AE213" s="147"/>
      <c r="AF213" s="147"/>
      <c r="AG213" s="147" t="s">
        <v>239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ht="22.5" outlineLevel="1" x14ac:dyDescent="0.2">
      <c r="A214" s="171">
        <v>16</v>
      </c>
      <c r="B214" s="172" t="s">
        <v>1340</v>
      </c>
      <c r="C214" s="179" t="s">
        <v>1341</v>
      </c>
      <c r="D214" s="173" t="s">
        <v>370</v>
      </c>
      <c r="E214" s="174">
        <v>442.76146</v>
      </c>
      <c r="F214" s="175"/>
      <c r="G214" s="176">
        <f>ROUND(E214*F214,2)</f>
        <v>0</v>
      </c>
      <c r="H214" s="158"/>
      <c r="I214" s="157">
        <f>ROUND(E214*H214,2)</f>
        <v>0</v>
      </c>
      <c r="J214" s="158"/>
      <c r="K214" s="157">
        <f>ROUND(E214*J214,2)</f>
        <v>0</v>
      </c>
      <c r="L214" s="157">
        <v>21</v>
      </c>
      <c r="M214" s="157">
        <f>G214*(1+L214/100)</f>
        <v>0</v>
      </c>
      <c r="N214" s="156">
        <v>1.7</v>
      </c>
      <c r="O214" s="156">
        <f>ROUND(E214*N214,2)</f>
        <v>752.69</v>
      </c>
      <c r="P214" s="156">
        <v>0</v>
      </c>
      <c r="Q214" s="156">
        <f>ROUND(E214*P214,2)</f>
        <v>0</v>
      </c>
      <c r="R214" s="157"/>
      <c r="S214" s="157" t="s">
        <v>183</v>
      </c>
      <c r="T214" s="157" t="s">
        <v>595</v>
      </c>
      <c r="U214" s="157">
        <v>1.587</v>
      </c>
      <c r="V214" s="157">
        <f>ROUND(E214*U214,2)</f>
        <v>702.66</v>
      </c>
      <c r="W214" s="157"/>
      <c r="X214" s="157" t="s">
        <v>234</v>
      </c>
      <c r="Y214" s="157" t="s">
        <v>171</v>
      </c>
      <c r="Z214" s="147"/>
      <c r="AA214" s="147"/>
      <c r="AB214" s="147"/>
      <c r="AC214" s="147"/>
      <c r="AD214" s="147"/>
      <c r="AE214" s="147"/>
      <c r="AF214" s="147"/>
      <c r="AG214" s="147" t="s">
        <v>235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2" x14ac:dyDescent="0.2">
      <c r="A215" s="154"/>
      <c r="B215" s="155"/>
      <c r="C215" s="253" t="s">
        <v>1342</v>
      </c>
      <c r="D215" s="254"/>
      <c r="E215" s="254"/>
      <c r="F215" s="254"/>
      <c r="G215" s="254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7"/>
      <c r="AA215" s="147"/>
      <c r="AB215" s="147"/>
      <c r="AC215" s="147"/>
      <c r="AD215" s="147"/>
      <c r="AE215" s="147"/>
      <c r="AF215" s="147"/>
      <c r="AG215" s="147" t="s">
        <v>174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3" x14ac:dyDescent="0.2">
      <c r="A216" s="154"/>
      <c r="B216" s="155"/>
      <c r="C216" s="251" t="s">
        <v>1057</v>
      </c>
      <c r="D216" s="252"/>
      <c r="E216" s="252"/>
      <c r="F216" s="252"/>
      <c r="G216" s="252"/>
      <c r="H216" s="157"/>
      <c r="I216" s="157"/>
      <c r="J216" s="157"/>
      <c r="K216" s="157"/>
      <c r="L216" s="157"/>
      <c r="M216" s="157"/>
      <c r="N216" s="156"/>
      <c r="O216" s="156"/>
      <c r="P216" s="156"/>
      <c r="Q216" s="156"/>
      <c r="R216" s="157"/>
      <c r="S216" s="157"/>
      <c r="T216" s="157"/>
      <c r="U216" s="157"/>
      <c r="V216" s="157"/>
      <c r="W216" s="157"/>
      <c r="X216" s="157"/>
      <c r="Y216" s="157"/>
      <c r="Z216" s="147"/>
      <c r="AA216" s="147"/>
      <c r="AB216" s="147"/>
      <c r="AC216" s="147"/>
      <c r="AD216" s="147"/>
      <c r="AE216" s="147"/>
      <c r="AF216" s="147"/>
      <c r="AG216" s="147" t="s">
        <v>174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ht="22.5" outlineLevel="2" x14ac:dyDescent="0.2">
      <c r="A217" s="154"/>
      <c r="B217" s="155"/>
      <c r="C217" s="185" t="s">
        <v>1343</v>
      </c>
      <c r="D217" s="183"/>
      <c r="E217" s="184">
        <v>9.2673400000000008</v>
      </c>
      <c r="F217" s="157"/>
      <c r="G217" s="157"/>
      <c r="H217" s="157"/>
      <c r="I217" s="157"/>
      <c r="J217" s="157"/>
      <c r="K217" s="157"/>
      <c r="L217" s="157"/>
      <c r="M217" s="157"/>
      <c r="N217" s="156"/>
      <c r="O217" s="156"/>
      <c r="P217" s="156"/>
      <c r="Q217" s="156"/>
      <c r="R217" s="157"/>
      <c r="S217" s="157"/>
      <c r="T217" s="157"/>
      <c r="U217" s="157"/>
      <c r="V217" s="157"/>
      <c r="W217" s="157"/>
      <c r="X217" s="157"/>
      <c r="Y217" s="157"/>
      <c r="Z217" s="147"/>
      <c r="AA217" s="147"/>
      <c r="AB217" s="147"/>
      <c r="AC217" s="147"/>
      <c r="AD217" s="147"/>
      <c r="AE217" s="147"/>
      <c r="AF217" s="147"/>
      <c r="AG217" s="147" t="s">
        <v>239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ht="22.5" outlineLevel="3" x14ac:dyDescent="0.2">
      <c r="A218" s="154"/>
      <c r="B218" s="155"/>
      <c r="C218" s="185" t="s">
        <v>1344</v>
      </c>
      <c r="D218" s="183"/>
      <c r="E218" s="184">
        <v>29.805779999999999</v>
      </c>
      <c r="F218" s="157"/>
      <c r="G218" s="157"/>
      <c r="H218" s="157"/>
      <c r="I218" s="157"/>
      <c r="J218" s="157"/>
      <c r="K218" s="157"/>
      <c r="L218" s="157"/>
      <c r="M218" s="157"/>
      <c r="N218" s="156"/>
      <c r="O218" s="156"/>
      <c r="P218" s="156"/>
      <c r="Q218" s="156"/>
      <c r="R218" s="157"/>
      <c r="S218" s="157"/>
      <c r="T218" s="157"/>
      <c r="U218" s="157"/>
      <c r="V218" s="157"/>
      <c r="W218" s="157"/>
      <c r="X218" s="157"/>
      <c r="Y218" s="157"/>
      <c r="Z218" s="147"/>
      <c r="AA218" s="147"/>
      <c r="AB218" s="147"/>
      <c r="AC218" s="147"/>
      <c r="AD218" s="147"/>
      <c r="AE218" s="147"/>
      <c r="AF218" s="147"/>
      <c r="AG218" s="147" t="s">
        <v>239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ht="22.5" outlineLevel="3" x14ac:dyDescent="0.2">
      <c r="A219" s="154"/>
      <c r="B219" s="155"/>
      <c r="C219" s="185" t="s">
        <v>1345</v>
      </c>
      <c r="D219" s="183"/>
      <c r="E219" s="184">
        <v>57.939190000000004</v>
      </c>
      <c r="F219" s="157"/>
      <c r="G219" s="157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57"/>
      <c r="Z219" s="147"/>
      <c r="AA219" s="147"/>
      <c r="AB219" s="147"/>
      <c r="AC219" s="147"/>
      <c r="AD219" s="147"/>
      <c r="AE219" s="147"/>
      <c r="AF219" s="147"/>
      <c r="AG219" s="147" t="s">
        <v>239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ht="22.5" outlineLevel="3" x14ac:dyDescent="0.2">
      <c r="A220" s="154"/>
      <c r="B220" s="155"/>
      <c r="C220" s="185" t="s">
        <v>1346</v>
      </c>
      <c r="D220" s="183"/>
      <c r="E220" s="184">
        <v>18.67811</v>
      </c>
      <c r="F220" s="157"/>
      <c r="G220" s="157"/>
      <c r="H220" s="157"/>
      <c r="I220" s="157"/>
      <c r="J220" s="157"/>
      <c r="K220" s="157"/>
      <c r="L220" s="157"/>
      <c r="M220" s="157"/>
      <c r="N220" s="156"/>
      <c r="O220" s="156"/>
      <c r="P220" s="156"/>
      <c r="Q220" s="156"/>
      <c r="R220" s="157"/>
      <c r="S220" s="157"/>
      <c r="T220" s="157"/>
      <c r="U220" s="157"/>
      <c r="V220" s="157"/>
      <c r="W220" s="157"/>
      <c r="X220" s="157"/>
      <c r="Y220" s="157"/>
      <c r="Z220" s="147"/>
      <c r="AA220" s="147"/>
      <c r="AB220" s="147"/>
      <c r="AC220" s="147"/>
      <c r="AD220" s="147"/>
      <c r="AE220" s="147"/>
      <c r="AF220" s="147"/>
      <c r="AG220" s="147" t="s">
        <v>239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ht="22.5" outlineLevel="3" x14ac:dyDescent="0.2">
      <c r="A221" s="154"/>
      <c r="B221" s="155"/>
      <c r="C221" s="185" t="s">
        <v>1347</v>
      </c>
      <c r="D221" s="183"/>
      <c r="E221" s="184">
        <v>9.5178100000000008</v>
      </c>
      <c r="F221" s="157"/>
      <c r="G221" s="157"/>
      <c r="H221" s="157"/>
      <c r="I221" s="157"/>
      <c r="J221" s="157"/>
      <c r="K221" s="157"/>
      <c r="L221" s="157"/>
      <c r="M221" s="157"/>
      <c r="N221" s="156"/>
      <c r="O221" s="156"/>
      <c r="P221" s="156"/>
      <c r="Q221" s="156"/>
      <c r="R221" s="157"/>
      <c r="S221" s="157"/>
      <c r="T221" s="157"/>
      <c r="U221" s="157"/>
      <c r="V221" s="157"/>
      <c r="W221" s="157"/>
      <c r="X221" s="157"/>
      <c r="Y221" s="157"/>
      <c r="Z221" s="147"/>
      <c r="AA221" s="147"/>
      <c r="AB221" s="147"/>
      <c r="AC221" s="147"/>
      <c r="AD221" s="147"/>
      <c r="AE221" s="147"/>
      <c r="AF221" s="147"/>
      <c r="AG221" s="147" t="s">
        <v>239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ht="22.5" outlineLevel="3" x14ac:dyDescent="0.2">
      <c r="A222" s="154"/>
      <c r="B222" s="155"/>
      <c r="C222" s="185" t="s">
        <v>1348</v>
      </c>
      <c r="D222" s="183"/>
      <c r="E222" s="184">
        <v>43.251779999999997</v>
      </c>
      <c r="F222" s="157"/>
      <c r="G222" s="157"/>
      <c r="H222" s="157"/>
      <c r="I222" s="157"/>
      <c r="J222" s="157"/>
      <c r="K222" s="157"/>
      <c r="L222" s="157"/>
      <c r="M222" s="157"/>
      <c r="N222" s="156"/>
      <c r="O222" s="156"/>
      <c r="P222" s="156"/>
      <c r="Q222" s="156"/>
      <c r="R222" s="157"/>
      <c r="S222" s="157"/>
      <c r="T222" s="157"/>
      <c r="U222" s="157"/>
      <c r="V222" s="157"/>
      <c r="W222" s="157"/>
      <c r="X222" s="157"/>
      <c r="Y222" s="157"/>
      <c r="Z222" s="147"/>
      <c r="AA222" s="147"/>
      <c r="AB222" s="147"/>
      <c r="AC222" s="147"/>
      <c r="AD222" s="147"/>
      <c r="AE222" s="147"/>
      <c r="AF222" s="147"/>
      <c r="AG222" s="147" t="s">
        <v>239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ht="33.75" outlineLevel="3" x14ac:dyDescent="0.2">
      <c r="A223" s="154"/>
      <c r="B223" s="155"/>
      <c r="C223" s="185" t="s">
        <v>1349</v>
      </c>
      <c r="D223" s="183"/>
      <c r="E223" s="184">
        <v>20.776990000000001</v>
      </c>
      <c r="F223" s="157"/>
      <c r="G223" s="157"/>
      <c r="H223" s="157"/>
      <c r="I223" s="157"/>
      <c r="J223" s="157"/>
      <c r="K223" s="157"/>
      <c r="L223" s="157"/>
      <c r="M223" s="157"/>
      <c r="N223" s="156"/>
      <c r="O223" s="156"/>
      <c r="P223" s="156"/>
      <c r="Q223" s="156"/>
      <c r="R223" s="157"/>
      <c r="S223" s="157"/>
      <c r="T223" s="157"/>
      <c r="U223" s="157"/>
      <c r="V223" s="157"/>
      <c r="W223" s="157"/>
      <c r="X223" s="157"/>
      <c r="Y223" s="157"/>
      <c r="Z223" s="147"/>
      <c r="AA223" s="147"/>
      <c r="AB223" s="147"/>
      <c r="AC223" s="147"/>
      <c r="AD223" s="147"/>
      <c r="AE223" s="147"/>
      <c r="AF223" s="147"/>
      <c r="AG223" s="147" t="s">
        <v>239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ht="22.5" outlineLevel="3" x14ac:dyDescent="0.2">
      <c r="A224" s="154"/>
      <c r="B224" s="155"/>
      <c r="C224" s="185" t="s">
        <v>1350</v>
      </c>
      <c r="D224" s="183"/>
      <c r="E224" s="184">
        <v>183.86972</v>
      </c>
      <c r="F224" s="157"/>
      <c r="G224" s="157"/>
      <c r="H224" s="157"/>
      <c r="I224" s="157"/>
      <c r="J224" s="157"/>
      <c r="K224" s="157"/>
      <c r="L224" s="157"/>
      <c r="M224" s="157"/>
      <c r="N224" s="156"/>
      <c r="O224" s="156"/>
      <c r="P224" s="156"/>
      <c r="Q224" s="156"/>
      <c r="R224" s="157"/>
      <c r="S224" s="157"/>
      <c r="T224" s="157"/>
      <c r="U224" s="157"/>
      <c r="V224" s="157"/>
      <c r="W224" s="157"/>
      <c r="X224" s="157"/>
      <c r="Y224" s="157"/>
      <c r="Z224" s="147"/>
      <c r="AA224" s="147"/>
      <c r="AB224" s="147"/>
      <c r="AC224" s="147"/>
      <c r="AD224" s="147"/>
      <c r="AE224" s="147"/>
      <c r="AF224" s="147"/>
      <c r="AG224" s="147" t="s">
        <v>239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ht="22.5" outlineLevel="3" x14ac:dyDescent="0.2">
      <c r="A225" s="154"/>
      <c r="B225" s="155"/>
      <c r="C225" s="185" t="s">
        <v>1351</v>
      </c>
      <c r="D225" s="183"/>
      <c r="E225" s="184">
        <v>8.4347999999999992</v>
      </c>
      <c r="F225" s="157"/>
      <c r="G225" s="157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57"/>
      <c r="Z225" s="147"/>
      <c r="AA225" s="147"/>
      <c r="AB225" s="147"/>
      <c r="AC225" s="147"/>
      <c r="AD225" s="147"/>
      <c r="AE225" s="147"/>
      <c r="AF225" s="147"/>
      <c r="AG225" s="147" t="s">
        <v>239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ht="22.5" outlineLevel="3" x14ac:dyDescent="0.2">
      <c r="A226" s="154"/>
      <c r="B226" s="155"/>
      <c r="C226" s="185" t="s">
        <v>1352</v>
      </c>
      <c r="D226" s="183"/>
      <c r="E226" s="184">
        <v>7.2633000000000001</v>
      </c>
      <c r="F226" s="157"/>
      <c r="G226" s="157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57"/>
      <c r="Z226" s="147"/>
      <c r="AA226" s="147"/>
      <c r="AB226" s="147"/>
      <c r="AC226" s="147"/>
      <c r="AD226" s="147"/>
      <c r="AE226" s="147"/>
      <c r="AF226" s="147"/>
      <c r="AG226" s="147" t="s">
        <v>239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ht="22.5" outlineLevel="3" x14ac:dyDescent="0.2">
      <c r="A227" s="154"/>
      <c r="B227" s="155"/>
      <c r="C227" s="185" t="s">
        <v>1353</v>
      </c>
      <c r="D227" s="183"/>
      <c r="E227" s="184">
        <v>14.73747</v>
      </c>
      <c r="F227" s="157"/>
      <c r="G227" s="157"/>
      <c r="H227" s="157"/>
      <c r="I227" s="157"/>
      <c r="J227" s="157"/>
      <c r="K227" s="157"/>
      <c r="L227" s="157"/>
      <c r="M227" s="157"/>
      <c r="N227" s="156"/>
      <c r="O227" s="156"/>
      <c r="P227" s="156"/>
      <c r="Q227" s="156"/>
      <c r="R227" s="157"/>
      <c r="S227" s="157"/>
      <c r="T227" s="157"/>
      <c r="U227" s="157"/>
      <c r="V227" s="157"/>
      <c r="W227" s="157"/>
      <c r="X227" s="157"/>
      <c r="Y227" s="157"/>
      <c r="Z227" s="147"/>
      <c r="AA227" s="147"/>
      <c r="AB227" s="147"/>
      <c r="AC227" s="147"/>
      <c r="AD227" s="147"/>
      <c r="AE227" s="147"/>
      <c r="AF227" s="147"/>
      <c r="AG227" s="147" t="s">
        <v>239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3" x14ac:dyDescent="0.2">
      <c r="A228" s="154"/>
      <c r="B228" s="155"/>
      <c r="C228" s="185" t="s">
        <v>1354</v>
      </c>
      <c r="D228" s="183"/>
      <c r="E228" s="184">
        <v>4.3814099999999998</v>
      </c>
      <c r="F228" s="157"/>
      <c r="G228" s="157"/>
      <c r="H228" s="157"/>
      <c r="I228" s="157"/>
      <c r="J228" s="157"/>
      <c r="K228" s="157"/>
      <c r="L228" s="157"/>
      <c r="M228" s="157"/>
      <c r="N228" s="156"/>
      <c r="O228" s="156"/>
      <c r="P228" s="156"/>
      <c r="Q228" s="156"/>
      <c r="R228" s="157"/>
      <c r="S228" s="157"/>
      <c r="T228" s="157"/>
      <c r="U228" s="157"/>
      <c r="V228" s="157"/>
      <c r="W228" s="157"/>
      <c r="X228" s="157"/>
      <c r="Y228" s="157"/>
      <c r="Z228" s="147"/>
      <c r="AA228" s="147"/>
      <c r="AB228" s="147"/>
      <c r="AC228" s="147"/>
      <c r="AD228" s="147"/>
      <c r="AE228" s="147"/>
      <c r="AF228" s="147"/>
      <c r="AG228" s="147" t="s">
        <v>239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ht="22.5" outlineLevel="3" x14ac:dyDescent="0.2">
      <c r="A229" s="154"/>
      <c r="B229" s="155"/>
      <c r="C229" s="185" t="s">
        <v>1355</v>
      </c>
      <c r="D229" s="183"/>
      <c r="E229" s="184">
        <v>0.77820999999999996</v>
      </c>
      <c r="F229" s="157"/>
      <c r="G229" s="157"/>
      <c r="H229" s="157"/>
      <c r="I229" s="157"/>
      <c r="J229" s="157"/>
      <c r="K229" s="157"/>
      <c r="L229" s="157"/>
      <c r="M229" s="157"/>
      <c r="N229" s="156"/>
      <c r="O229" s="156"/>
      <c r="P229" s="156"/>
      <c r="Q229" s="156"/>
      <c r="R229" s="157"/>
      <c r="S229" s="157"/>
      <c r="T229" s="157"/>
      <c r="U229" s="157"/>
      <c r="V229" s="157"/>
      <c r="W229" s="157"/>
      <c r="X229" s="157"/>
      <c r="Y229" s="157"/>
      <c r="Z229" s="147"/>
      <c r="AA229" s="147"/>
      <c r="AB229" s="147"/>
      <c r="AC229" s="147"/>
      <c r="AD229" s="147"/>
      <c r="AE229" s="147"/>
      <c r="AF229" s="147"/>
      <c r="AG229" s="147" t="s">
        <v>239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ht="22.5" outlineLevel="3" x14ac:dyDescent="0.2">
      <c r="A230" s="154"/>
      <c r="B230" s="155"/>
      <c r="C230" s="185" t="s">
        <v>1356</v>
      </c>
      <c r="D230" s="183"/>
      <c r="E230" s="184">
        <v>8.5602800000000006</v>
      </c>
      <c r="F230" s="157"/>
      <c r="G230" s="157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57"/>
      <c r="Z230" s="147"/>
      <c r="AA230" s="147"/>
      <c r="AB230" s="147"/>
      <c r="AC230" s="147"/>
      <c r="AD230" s="147"/>
      <c r="AE230" s="147"/>
      <c r="AF230" s="147"/>
      <c r="AG230" s="147" t="s">
        <v>239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ht="22.5" outlineLevel="3" x14ac:dyDescent="0.2">
      <c r="A231" s="154"/>
      <c r="B231" s="155"/>
      <c r="C231" s="185" t="s">
        <v>1357</v>
      </c>
      <c r="D231" s="183"/>
      <c r="E231" s="184">
        <v>0.51880999999999999</v>
      </c>
      <c r="F231" s="157"/>
      <c r="G231" s="157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57"/>
      <c r="Z231" s="147"/>
      <c r="AA231" s="147"/>
      <c r="AB231" s="147"/>
      <c r="AC231" s="147"/>
      <c r="AD231" s="147"/>
      <c r="AE231" s="147"/>
      <c r="AF231" s="147"/>
      <c r="AG231" s="147" t="s">
        <v>239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ht="22.5" outlineLevel="3" x14ac:dyDescent="0.2">
      <c r="A232" s="154"/>
      <c r="B232" s="155"/>
      <c r="C232" s="185" t="s">
        <v>1358</v>
      </c>
      <c r="D232" s="183"/>
      <c r="E232" s="184">
        <v>3.5797500000000002</v>
      </c>
      <c r="F232" s="157"/>
      <c r="G232" s="157"/>
      <c r="H232" s="157"/>
      <c r="I232" s="157"/>
      <c r="J232" s="157"/>
      <c r="K232" s="157"/>
      <c r="L232" s="157"/>
      <c r="M232" s="157"/>
      <c r="N232" s="156"/>
      <c r="O232" s="156"/>
      <c r="P232" s="156"/>
      <c r="Q232" s="156"/>
      <c r="R232" s="157"/>
      <c r="S232" s="157"/>
      <c r="T232" s="157"/>
      <c r="U232" s="157"/>
      <c r="V232" s="157"/>
      <c r="W232" s="157"/>
      <c r="X232" s="157"/>
      <c r="Y232" s="157"/>
      <c r="Z232" s="147"/>
      <c r="AA232" s="147"/>
      <c r="AB232" s="147"/>
      <c r="AC232" s="147"/>
      <c r="AD232" s="147"/>
      <c r="AE232" s="147"/>
      <c r="AF232" s="147"/>
      <c r="AG232" s="147" t="s">
        <v>239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ht="22.5" outlineLevel="3" x14ac:dyDescent="0.2">
      <c r="A233" s="154"/>
      <c r="B233" s="155"/>
      <c r="C233" s="185" t="s">
        <v>1359</v>
      </c>
      <c r="D233" s="183"/>
      <c r="E233" s="184">
        <v>8.04148</v>
      </c>
      <c r="F233" s="157"/>
      <c r="G233" s="157"/>
      <c r="H233" s="157"/>
      <c r="I233" s="157"/>
      <c r="J233" s="157"/>
      <c r="K233" s="157"/>
      <c r="L233" s="157"/>
      <c r="M233" s="157"/>
      <c r="N233" s="156"/>
      <c r="O233" s="156"/>
      <c r="P233" s="156"/>
      <c r="Q233" s="156"/>
      <c r="R233" s="157"/>
      <c r="S233" s="157"/>
      <c r="T233" s="157"/>
      <c r="U233" s="157"/>
      <c r="V233" s="157"/>
      <c r="W233" s="157"/>
      <c r="X233" s="157"/>
      <c r="Y233" s="157"/>
      <c r="Z233" s="147"/>
      <c r="AA233" s="147"/>
      <c r="AB233" s="147"/>
      <c r="AC233" s="147"/>
      <c r="AD233" s="147"/>
      <c r="AE233" s="147"/>
      <c r="AF233" s="147"/>
      <c r="AG233" s="147" t="s">
        <v>239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ht="22.5" outlineLevel="3" x14ac:dyDescent="0.2">
      <c r="A234" s="154"/>
      <c r="B234" s="155"/>
      <c r="C234" s="185" t="s">
        <v>1360</v>
      </c>
      <c r="D234" s="183"/>
      <c r="E234" s="184">
        <v>7.6523700000000003</v>
      </c>
      <c r="F234" s="157"/>
      <c r="G234" s="157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57"/>
      <c r="Z234" s="147"/>
      <c r="AA234" s="147"/>
      <c r="AB234" s="147"/>
      <c r="AC234" s="147"/>
      <c r="AD234" s="147"/>
      <c r="AE234" s="147"/>
      <c r="AF234" s="147"/>
      <c r="AG234" s="147" t="s">
        <v>239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ht="22.5" outlineLevel="3" x14ac:dyDescent="0.2">
      <c r="A235" s="154"/>
      <c r="B235" s="155"/>
      <c r="C235" s="185" t="s">
        <v>1361</v>
      </c>
      <c r="D235" s="183"/>
      <c r="E235" s="184">
        <v>0.77820999999999996</v>
      </c>
      <c r="F235" s="157"/>
      <c r="G235" s="157"/>
      <c r="H235" s="157"/>
      <c r="I235" s="157"/>
      <c r="J235" s="157"/>
      <c r="K235" s="157"/>
      <c r="L235" s="157"/>
      <c r="M235" s="157"/>
      <c r="N235" s="156"/>
      <c r="O235" s="156"/>
      <c r="P235" s="156"/>
      <c r="Q235" s="156"/>
      <c r="R235" s="157"/>
      <c r="S235" s="157"/>
      <c r="T235" s="157"/>
      <c r="U235" s="157"/>
      <c r="V235" s="157"/>
      <c r="W235" s="157"/>
      <c r="X235" s="157"/>
      <c r="Y235" s="157"/>
      <c r="Z235" s="147"/>
      <c r="AA235" s="147"/>
      <c r="AB235" s="147"/>
      <c r="AC235" s="147"/>
      <c r="AD235" s="147"/>
      <c r="AE235" s="147"/>
      <c r="AF235" s="147"/>
      <c r="AG235" s="147" t="s">
        <v>239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ht="22.5" outlineLevel="3" x14ac:dyDescent="0.2">
      <c r="A236" s="154"/>
      <c r="B236" s="155"/>
      <c r="C236" s="185" t="s">
        <v>1362</v>
      </c>
      <c r="D236" s="183"/>
      <c r="E236" s="184">
        <v>2.5940300000000001</v>
      </c>
      <c r="F236" s="157"/>
      <c r="G236" s="157"/>
      <c r="H236" s="157"/>
      <c r="I236" s="157"/>
      <c r="J236" s="157"/>
      <c r="K236" s="157"/>
      <c r="L236" s="157"/>
      <c r="M236" s="157"/>
      <c r="N236" s="156"/>
      <c r="O236" s="156"/>
      <c r="P236" s="156"/>
      <c r="Q236" s="156"/>
      <c r="R236" s="157"/>
      <c r="S236" s="157"/>
      <c r="T236" s="157"/>
      <c r="U236" s="157"/>
      <c r="V236" s="157"/>
      <c r="W236" s="157"/>
      <c r="X236" s="157"/>
      <c r="Y236" s="157"/>
      <c r="Z236" s="147"/>
      <c r="AA236" s="147"/>
      <c r="AB236" s="147"/>
      <c r="AC236" s="147"/>
      <c r="AD236" s="147"/>
      <c r="AE236" s="147"/>
      <c r="AF236" s="147"/>
      <c r="AG236" s="147" t="s">
        <v>239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ht="22.5" outlineLevel="3" x14ac:dyDescent="0.2">
      <c r="A237" s="154"/>
      <c r="B237" s="155"/>
      <c r="C237" s="185" t="s">
        <v>1363</v>
      </c>
      <c r="D237" s="183"/>
      <c r="E237" s="184">
        <v>1.1673100000000001</v>
      </c>
      <c r="F237" s="157"/>
      <c r="G237" s="157"/>
      <c r="H237" s="157"/>
      <c r="I237" s="157"/>
      <c r="J237" s="157"/>
      <c r="K237" s="157"/>
      <c r="L237" s="157"/>
      <c r="M237" s="157"/>
      <c r="N237" s="156"/>
      <c r="O237" s="156"/>
      <c r="P237" s="156"/>
      <c r="Q237" s="156"/>
      <c r="R237" s="157"/>
      <c r="S237" s="157"/>
      <c r="T237" s="157"/>
      <c r="U237" s="157"/>
      <c r="V237" s="157"/>
      <c r="W237" s="157"/>
      <c r="X237" s="157"/>
      <c r="Y237" s="157"/>
      <c r="Z237" s="147"/>
      <c r="AA237" s="147"/>
      <c r="AB237" s="147"/>
      <c r="AC237" s="147"/>
      <c r="AD237" s="147"/>
      <c r="AE237" s="147"/>
      <c r="AF237" s="147"/>
      <c r="AG237" s="147" t="s">
        <v>239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ht="22.5" outlineLevel="3" x14ac:dyDescent="0.2">
      <c r="A238" s="154"/>
      <c r="B238" s="155"/>
      <c r="C238" s="185" t="s">
        <v>1364</v>
      </c>
      <c r="D238" s="183"/>
      <c r="E238" s="184">
        <v>1.1673100000000001</v>
      </c>
      <c r="F238" s="157"/>
      <c r="G238" s="157"/>
      <c r="H238" s="157"/>
      <c r="I238" s="157"/>
      <c r="J238" s="157"/>
      <c r="K238" s="157"/>
      <c r="L238" s="157"/>
      <c r="M238" s="157"/>
      <c r="N238" s="156"/>
      <c r="O238" s="156"/>
      <c r="P238" s="156"/>
      <c r="Q238" s="156"/>
      <c r="R238" s="157"/>
      <c r="S238" s="157"/>
      <c r="T238" s="157"/>
      <c r="U238" s="157"/>
      <c r="V238" s="157"/>
      <c r="W238" s="157"/>
      <c r="X238" s="157"/>
      <c r="Y238" s="157"/>
      <c r="Z238" s="147"/>
      <c r="AA238" s="147"/>
      <c r="AB238" s="147"/>
      <c r="AC238" s="147"/>
      <c r="AD238" s="147"/>
      <c r="AE238" s="147"/>
      <c r="AF238" s="147"/>
      <c r="AG238" s="147" t="s">
        <v>239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71">
        <v>17</v>
      </c>
      <c r="B239" s="172" t="s">
        <v>1365</v>
      </c>
      <c r="C239" s="179" t="s">
        <v>1366</v>
      </c>
      <c r="D239" s="173" t="s">
        <v>370</v>
      </c>
      <c r="E239" s="174">
        <v>438.85300000000001</v>
      </c>
      <c r="F239" s="175"/>
      <c r="G239" s="176">
        <f>ROUND(E239*F239,2)</f>
        <v>0</v>
      </c>
      <c r="H239" s="158"/>
      <c r="I239" s="157">
        <f>ROUND(E239*H239,2)</f>
        <v>0</v>
      </c>
      <c r="J239" s="158"/>
      <c r="K239" s="157">
        <f>ROUND(E239*J239,2)</f>
        <v>0</v>
      </c>
      <c r="L239" s="157">
        <v>21</v>
      </c>
      <c r="M239" s="157">
        <f>G239*(1+L239/100)</f>
        <v>0</v>
      </c>
      <c r="N239" s="156">
        <v>0</v>
      </c>
      <c r="O239" s="156">
        <f>ROUND(E239*N239,2)</f>
        <v>0</v>
      </c>
      <c r="P239" s="156">
        <v>0</v>
      </c>
      <c r="Q239" s="156">
        <f>ROUND(E239*P239,2)</f>
        <v>0</v>
      </c>
      <c r="R239" s="157"/>
      <c r="S239" s="157" t="s">
        <v>183</v>
      </c>
      <c r="T239" s="157" t="s">
        <v>595</v>
      </c>
      <c r="U239" s="157">
        <v>0.28000000000000003</v>
      </c>
      <c r="V239" s="157">
        <f>ROUND(E239*U239,2)</f>
        <v>122.88</v>
      </c>
      <c r="W239" s="157"/>
      <c r="X239" s="157" t="s">
        <v>201</v>
      </c>
      <c r="Y239" s="157" t="s">
        <v>171</v>
      </c>
      <c r="Z239" s="147"/>
      <c r="AA239" s="147"/>
      <c r="AB239" s="147"/>
      <c r="AC239" s="147"/>
      <c r="AD239" s="147"/>
      <c r="AE239" s="147"/>
      <c r="AF239" s="147"/>
      <c r="AG239" s="147" t="s">
        <v>202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2" x14ac:dyDescent="0.2">
      <c r="A240" s="154"/>
      <c r="B240" s="155"/>
      <c r="C240" s="253" t="s">
        <v>1367</v>
      </c>
      <c r="D240" s="254"/>
      <c r="E240" s="254"/>
      <c r="F240" s="254"/>
      <c r="G240" s="254"/>
      <c r="H240" s="157"/>
      <c r="I240" s="157"/>
      <c r="J240" s="157"/>
      <c r="K240" s="157"/>
      <c r="L240" s="157"/>
      <c r="M240" s="157"/>
      <c r="N240" s="156"/>
      <c r="O240" s="156"/>
      <c r="P240" s="156"/>
      <c r="Q240" s="156"/>
      <c r="R240" s="157"/>
      <c r="S240" s="157"/>
      <c r="T240" s="157"/>
      <c r="U240" s="157"/>
      <c r="V240" s="157"/>
      <c r="W240" s="157"/>
      <c r="X240" s="157"/>
      <c r="Y240" s="157"/>
      <c r="Z240" s="147"/>
      <c r="AA240" s="147"/>
      <c r="AB240" s="147"/>
      <c r="AC240" s="147"/>
      <c r="AD240" s="147"/>
      <c r="AE240" s="147"/>
      <c r="AF240" s="147"/>
      <c r="AG240" s="147" t="s">
        <v>174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3" x14ac:dyDescent="0.2">
      <c r="A241" s="154"/>
      <c r="B241" s="155"/>
      <c r="C241" s="251" t="s">
        <v>1057</v>
      </c>
      <c r="D241" s="252"/>
      <c r="E241" s="252"/>
      <c r="F241" s="252"/>
      <c r="G241" s="252"/>
      <c r="H241" s="157"/>
      <c r="I241" s="157"/>
      <c r="J241" s="157"/>
      <c r="K241" s="157"/>
      <c r="L241" s="157"/>
      <c r="M241" s="157"/>
      <c r="N241" s="156"/>
      <c r="O241" s="156"/>
      <c r="P241" s="156"/>
      <c r="Q241" s="156"/>
      <c r="R241" s="157"/>
      <c r="S241" s="157"/>
      <c r="T241" s="157"/>
      <c r="U241" s="157"/>
      <c r="V241" s="157"/>
      <c r="W241" s="157"/>
      <c r="X241" s="157"/>
      <c r="Y241" s="157"/>
      <c r="Z241" s="147"/>
      <c r="AA241" s="147"/>
      <c r="AB241" s="147"/>
      <c r="AC241" s="147"/>
      <c r="AD241" s="147"/>
      <c r="AE241" s="147"/>
      <c r="AF241" s="147"/>
      <c r="AG241" s="147" t="s">
        <v>174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ht="22.5" outlineLevel="2" x14ac:dyDescent="0.2">
      <c r="A242" s="154"/>
      <c r="B242" s="155"/>
      <c r="C242" s="185" t="s">
        <v>1368</v>
      </c>
      <c r="D242" s="183"/>
      <c r="E242" s="184">
        <v>7.4</v>
      </c>
      <c r="F242" s="157"/>
      <c r="G242" s="157"/>
      <c r="H242" s="157"/>
      <c r="I242" s="157"/>
      <c r="J242" s="157"/>
      <c r="K242" s="157"/>
      <c r="L242" s="157"/>
      <c r="M242" s="157"/>
      <c r="N242" s="156"/>
      <c r="O242" s="156"/>
      <c r="P242" s="156"/>
      <c r="Q242" s="156"/>
      <c r="R242" s="157"/>
      <c r="S242" s="157"/>
      <c r="T242" s="157"/>
      <c r="U242" s="157"/>
      <c r="V242" s="157"/>
      <c r="W242" s="157"/>
      <c r="X242" s="157"/>
      <c r="Y242" s="157"/>
      <c r="Z242" s="147"/>
      <c r="AA242" s="147"/>
      <c r="AB242" s="147"/>
      <c r="AC242" s="147"/>
      <c r="AD242" s="147"/>
      <c r="AE242" s="147"/>
      <c r="AF242" s="147"/>
      <c r="AG242" s="147" t="s">
        <v>239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ht="22.5" outlineLevel="3" x14ac:dyDescent="0.2">
      <c r="A243" s="154"/>
      <c r="B243" s="155"/>
      <c r="C243" s="185" t="s">
        <v>1369</v>
      </c>
      <c r="D243" s="183"/>
      <c r="E243" s="184">
        <v>32.725000000000001</v>
      </c>
      <c r="F243" s="157"/>
      <c r="G243" s="157"/>
      <c r="H243" s="157"/>
      <c r="I243" s="157"/>
      <c r="J243" s="157"/>
      <c r="K243" s="157"/>
      <c r="L243" s="157"/>
      <c r="M243" s="157"/>
      <c r="N243" s="156"/>
      <c r="O243" s="156"/>
      <c r="P243" s="156"/>
      <c r="Q243" s="156"/>
      <c r="R243" s="157"/>
      <c r="S243" s="157"/>
      <c r="T243" s="157"/>
      <c r="U243" s="157"/>
      <c r="V243" s="157"/>
      <c r="W243" s="157"/>
      <c r="X243" s="157"/>
      <c r="Y243" s="157"/>
      <c r="Z243" s="147"/>
      <c r="AA243" s="147"/>
      <c r="AB243" s="147"/>
      <c r="AC243" s="147"/>
      <c r="AD243" s="147"/>
      <c r="AE243" s="147"/>
      <c r="AF243" s="147"/>
      <c r="AG243" s="147" t="s">
        <v>239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ht="22.5" outlineLevel="3" x14ac:dyDescent="0.2">
      <c r="A244" s="154"/>
      <c r="B244" s="155"/>
      <c r="C244" s="185" t="s">
        <v>1370</v>
      </c>
      <c r="D244" s="183"/>
      <c r="E244" s="184">
        <v>49.274999999999999</v>
      </c>
      <c r="F244" s="157"/>
      <c r="G244" s="157"/>
      <c r="H244" s="157"/>
      <c r="I244" s="157"/>
      <c r="J244" s="157"/>
      <c r="K244" s="157"/>
      <c r="L244" s="157"/>
      <c r="M244" s="157"/>
      <c r="N244" s="156"/>
      <c r="O244" s="156"/>
      <c r="P244" s="156"/>
      <c r="Q244" s="156"/>
      <c r="R244" s="157"/>
      <c r="S244" s="157"/>
      <c r="T244" s="157"/>
      <c r="U244" s="157"/>
      <c r="V244" s="157"/>
      <c r="W244" s="157"/>
      <c r="X244" s="157"/>
      <c r="Y244" s="157"/>
      <c r="Z244" s="147"/>
      <c r="AA244" s="147"/>
      <c r="AB244" s="147"/>
      <c r="AC244" s="147"/>
      <c r="AD244" s="147"/>
      <c r="AE244" s="147"/>
      <c r="AF244" s="147"/>
      <c r="AG244" s="147" t="s">
        <v>239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ht="22.5" outlineLevel="3" x14ac:dyDescent="0.2">
      <c r="A245" s="154"/>
      <c r="B245" s="155"/>
      <c r="C245" s="185" t="s">
        <v>1371</v>
      </c>
      <c r="D245" s="183"/>
      <c r="E245" s="184">
        <v>7.06</v>
      </c>
      <c r="F245" s="157"/>
      <c r="G245" s="157"/>
      <c r="H245" s="157"/>
      <c r="I245" s="157"/>
      <c r="J245" s="157"/>
      <c r="K245" s="157"/>
      <c r="L245" s="157"/>
      <c r="M245" s="157"/>
      <c r="N245" s="156"/>
      <c r="O245" s="156"/>
      <c r="P245" s="156"/>
      <c r="Q245" s="156"/>
      <c r="R245" s="157"/>
      <c r="S245" s="157"/>
      <c r="T245" s="157"/>
      <c r="U245" s="157"/>
      <c r="V245" s="157"/>
      <c r="W245" s="157"/>
      <c r="X245" s="157"/>
      <c r="Y245" s="157"/>
      <c r="Z245" s="147"/>
      <c r="AA245" s="147"/>
      <c r="AB245" s="147"/>
      <c r="AC245" s="147"/>
      <c r="AD245" s="147"/>
      <c r="AE245" s="147"/>
      <c r="AF245" s="147"/>
      <c r="AG245" s="147" t="s">
        <v>239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ht="22.5" outlineLevel="3" x14ac:dyDescent="0.2">
      <c r="A246" s="154"/>
      <c r="B246" s="155"/>
      <c r="C246" s="185" t="s">
        <v>1372</v>
      </c>
      <c r="D246" s="183"/>
      <c r="E246" s="184">
        <v>9.5</v>
      </c>
      <c r="F246" s="157"/>
      <c r="G246" s="157"/>
      <c r="H246" s="157"/>
      <c r="I246" s="157"/>
      <c r="J246" s="157"/>
      <c r="K246" s="157"/>
      <c r="L246" s="157"/>
      <c r="M246" s="157"/>
      <c r="N246" s="156"/>
      <c r="O246" s="156"/>
      <c r="P246" s="156"/>
      <c r="Q246" s="156"/>
      <c r="R246" s="157"/>
      <c r="S246" s="157"/>
      <c r="T246" s="157"/>
      <c r="U246" s="157"/>
      <c r="V246" s="157"/>
      <c r="W246" s="157"/>
      <c r="X246" s="157"/>
      <c r="Y246" s="157"/>
      <c r="Z246" s="147"/>
      <c r="AA246" s="147"/>
      <c r="AB246" s="147"/>
      <c r="AC246" s="147"/>
      <c r="AD246" s="147"/>
      <c r="AE246" s="147"/>
      <c r="AF246" s="147"/>
      <c r="AG246" s="147" t="s">
        <v>239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ht="22.5" outlineLevel="3" x14ac:dyDescent="0.2">
      <c r="A247" s="154"/>
      <c r="B247" s="155"/>
      <c r="C247" s="185" t="s">
        <v>1373</v>
      </c>
      <c r="D247" s="183"/>
      <c r="E247" s="184">
        <v>59.994999999999997</v>
      </c>
      <c r="F247" s="157"/>
      <c r="G247" s="157"/>
      <c r="H247" s="157"/>
      <c r="I247" s="157"/>
      <c r="J247" s="157"/>
      <c r="K247" s="157"/>
      <c r="L247" s="157"/>
      <c r="M247" s="157"/>
      <c r="N247" s="156"/>
      <c r="O247" s="156"/>
      <c r="P247" s="156"/>
      <c r="Q247" s="156"/>
      <c r="R247" s="157"/>
      <c r="S247" s="157"/>
      <c r="T247" s="157"/>
      <c r="U247" s="157"/>
      <c r="V247" s="157"/>
      <c r="W247" s="157"/>
      <c r="X247" s="157"/>
      <c r="Y247" s="157"/>
      <c r="Z247" s="147"/>
      <c r="AA247" s="147"/>
      <c r="AB247" s="147"/>
      <c r="AC247" s="147"/>
      <c r="AD247" s="147"/>
      <c r="AE247" s="147"/>
      <c r="AF247" s="147"/>
      <c r="AG247" s="147" t="s">
        <v>239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ht="22.5" outlineLevel="3" x14ac:dyDescent="0.2">
      <c r="A248" s="154"/>
      <c r="B248" s="155"/>
      <c r="C248" s="185" t="s">
        <v>1374</v>
      </c>
      <c r="D248" s="183"/>
      <c r="E248" s="184">
        <v>11.775</v>
      </c>
      <c r="F248" s="157"/>
      <c r="G248" s="157"/>
      <c r="H248" s="157"/>
      <c r="I248" s="157"/>
      <c r="J248" s="157"/>
      <c r="K248" s="157"/>
      <c r="L248" s="157"/>
      <c r="M248" s="157"/>
      <c r="N248" s="156"/>
      <c r="O248" s="156"/>
      <c r="P248" s="156"/>
      <c r="Q248" s="156"/>
      <c r="R248" s="157"/>
      <c r="S248" s="157"/>
      <c r="T248" s="157"/>
      <c r="U248" s="157"/>
      <c r="V248" s="157"/>
      <c r="W248" s="157"/>
      <c r="X248" s="157"/>
      <c r="Y248" s="157"/>
      <c r="Z248" s="147"/>
      <c r="AA248" s="147"/>
      <c r="AB248" s="147"/>
      <c r="AC248" s="147"/>
      <c r="AD248" s="147"/>
      <c r="AE248" s="147"/>
      <c r="AF248" s="147"/>
      <c r="AG248" s="147" t="s">
        <v>239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ht="22.5" outlineLevel="3" x14ac:dyDescent="0.2">
      <c r="A249" s="154"/>
      <c r="B249" s="155"/>
      <c r="C249" s="185" t="s">
        <v>1375</v>
      </c>
      <c r="D249" s="183"/>
      <c r="E249" s="184">
        <v>156.3075</v>
      </c>
      <c r="F249" s="157"/>
      <c r="G249" s="157"/>
      <c r="H249" s="157"/>
      <c r="I249" s="157"/>
      <c r="J249" s="157"/>
      <c r="K249" s="157"/>
      <c r="L249" s="157"/>
      <c r="M249" s="157"/>
      <c r="N249" s="156"/>
      <c r="O249" s="156"/>
      <c r="P249" s="156"/>
      <c r="Q249" s="156"/>
      <c r="R249" s="157"/>
      <c r="S249" s="157"/>
      <c r="T249" s="157"/>
      <c r="U249" s="157"/>
      <c r="V249" s="157"/>
      <c r="W249" s="157"/>
      <c r="X249" s="157"/>
      <c r="Y249" s="157"/>
      <c r="Z249" s="147"/>
      <c r="AA249" s="147"/>
      <c r="AB249" s="147"/>
      <c r="AC249" s="147"/>
      <c r="AD249" s="147"/>
      <c r="AE249" s="147"/>
      <c r="AF249" s="147"/>
      <c r="AG249" s="147" t="s">
        <v>239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ht="22.5" outlineLevel="3" x14ac:dyDescent="0.2">
      <c r="A250" s="154"/>
      <c r="B250" s="155"/>
      <c r="C250" s="185" t="s">
        <v>1376</v>
      </c>
      <c r="D250" s="183"/>
      <c r="E250" s="184">
        <v>13.5</v>
      </c>
      <c r="F250" s="157"/>
      <c r="G250" s="157"/>
      <c r="H250" s="157"/>
      <c r="I250" s="157"/>
      <c r="J250" s="157"/>
      <c r="K250" s="157"/>
      <c r="L250" s="157"/>
      <c r="M250" s="157"/>
      <c r="N250" s="156"/>
      <c r="O250" s="156"/>
      <c r="P250" s="156"/>
      <c r="Q250" s="156"/>
      <c r="R250" s="157"/>
      <c r="S250" s="157"/>
      <c r="T250" s="157"/>
      <c r="U250" s="157"/>
      <c r="V250" s="157"/>
      <c r="W250" s="157"/>
      <c r="X250" s="157"/>
      <c r="Y250" s="157"/>
      <c r="Z250" s="147"/>
      <c r="AA250" s="147"/>
      <c r="AB250" s="147"/>
      <c r="AC250" s="147"/>
      <c r="AD250" s="147"/>
      <c r="AE250" s="147"/>
      <c r="AF250" s="147"/>
      <c r="AG250" s="147" t="s">
        <v>239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ht="22.5" outlineLevel="3" x14ac:dyDescent="0.2">
      <c r="A251" s="154"/>
      <c r="B251" s="155"/>
      <c r="C251" s="185" t="s">
        <v>1377</v>
      </c>
      <c r="D251" s="183"/>
      <c r="E251" s="184">
        <v>9.3000000000000007</v>
      </c>
      <c r="F251" s="157"/>
      <c r="G251" s="157"/>
      <c r="H251" s="157"/>
      <c r="I251" s="157"/>
      <c r="J251" s="157"/>
      <c r="K251" s="157"/>
      <c r="L251" s="157"/>
      <c r="M251" s="157"/>
      <c r="N251" s="156"/>
      <c r="O251" s="156"/>
      <c r="P251" s="156"/>
      <c r="Q251" s="156"/>
      <c r="R251" s="157"/>
      <c r="S251" s="157"/>
      <c r="T251" s="157"/>
      <c r="U251" s="157"/>
      <c r="V251" s="157"/>
      <c r="W251" s="157"/>
      <c r="X251" s="157"/>
      <c r="Y251" s="157"/>
      <c r="Z251" s="147"/>
      <c r="AA251" s="147"/>
      <c r="AB251" s="147"/>
      <c r="AC251" s="147"/>
      <c r="AD251" s="147"/>
      <c r="AE251" s="147"/>
      <c r="AF251" s="147"/>
      <c r="AG251" s="147" t="s">
        <v>239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ht="22.5" outlineLevel="3" x14ac:dyDescent="0.2">
      <c r="A252" s="154"/>
      <c r="B252" s="155"/>
      <c r="C252" s="185" t="s">
        <v>1378</v>
      </c>
      <c r="D252" s="183"/>
      <c r="E252" s="184">
        <v>23.587499999999999</v>
      </c>
      <c r="F252" s="157"/>
      <c r="G252" s="157"/>
      <c r="H252" s="157"/>
      <c r="I252" s="157"/>
      <c r="J252" s="157"/>
      <c r="K252" s="157"/>
      <c r="L252" s="157"/>
      <c r="M252" s="157"/>
      <c r="N252" s="156"/>
      <c r="O252" s="156"/>
      <c r="P252" s="156"/>
      <c r="Q252" s="156"/>
      <c r="R252" s="157"/>
      <c r="S252" s="157"/>
      <c r="T252" s="157"/>
      <c r="U252" s="157"/>
      <c r="V252" s="157"/>
      <c r="W252" s="157"/>
      <c r="X252" s="157"/>
      <c r="Y252" s="157"/>
      <c r="Z252" s="147"/>
      <c r="AA252" s="147"/>
      <c r="AB252" s="147"/>
      <c r="AC252" s="147"/>
      <c r="AD252" s="147"/>
      <c r="AE252" s="147"/>
      <c r="AF252" s="147"/>
      <c r="AG252" s="147" t="s">
        <v>239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ht="22.5" outlineLevel="3" x14ac:dyDescent="0.2">
      <c r="A253" s="154"/>
      <c r="B253" s="155"/>
      <c r="C253" s="185" t="s">
        <v>1379</v>
      </c>
      <c r="D253" s="183"/>
      <c r="E253" s="184">
        <v>8.4149999999999991</v>
      </c>
      <c r="F253" s="157"/>
      <c r="G253" s="157"/>
      <c r="H253" s="157"/>
      <c r="I253" s="157"/>
      <c r="J253" s="157"/>
      <c r="K253" s="157"/>
      <c r="L253" s="157"/>
      <c r="M253" s="157"/>
      <c r="N253" s="156"/>
      <c r="O253" s="156"/>
      <c r="P253" s="156"/>
      <c r="Q253" s="156"/>
      <c r="R253" s="157"/>
      <c r="S253" s="157"/>
      <c r="T253" s="157"/>
      <c r="U253" s="157"/>
      <c r="V253" s="157"/>
      <c r="W253" s="157"/>
      <c r="X253" s="157"/>
      <c r="Y253" s="157"/>
      <c r="Z253" s="147"/>
      <c r="AA253" s="147"/>
      <c r="AB253" s="147"/>
      <c r="AC253" s="147"/>
      <c r="AD253" s="147"/>
      <c r="AE253" s="147"/>
      <c r="AF253" s="147"/>
      <c r="AG253" s="147" t="s">
        <v>239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ht="22.5" outlineLevel="3" x14ac:dyDescent="0.2">
      <c r="A254" s="154"/>
      <c r="B254" s="155"/>
      <c r="C254" s="185" t="s">
        <v>1380</v>
      </c>
      <c r="D254" s="183"/>
      <c r="E254" s="184">
        <v>1.17</v>
      </c>
      <c r="F254" s="157"/>
      <c r="G254" s="157"/>
      <c r="H254" s="157"/>
      <c r="I254" s="157"/>
      <c r="J254" s="157"/>
      <c r="K254" s="157"/>
      <c r="L254" s="157"/>
      <c r="M254" s="157"/>
      <c r="N254" s="156"/>
      <c r="O254" s="156"/>
      <c r="P254" s="156"/>
      <c r="Q254" s="156"/>
      <c r="R254" s="157"/>
      <c r="S254" s="157"/>
      <c r="T254" s="157"/>
      <c r="U254" s="157"/>
      <c r="V254" s="157"/>
      <c r="W254" s="157"/>
      <c r="X254" s="157"/>
      <c r="Y254" s="157"/>
      <c r="Z254" s="147"/>
      <c r="AA254" s="147"/>
      <c r="AB254" s="147"/>
      <c r="AC254" s="147"/>
      <c r="AD254" s="147"/>
      <c r="AE254" s="147"/>
      <c r="AF254" s="147"/>
      <c r="AG254" s="147" t="s">
        <v>239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ht="22.5" outlineLevel="3" x14ac:dyDescent="0.2">
      <c r="A255" s="154"/>
      <c r="B255" s="155"/>
      <c r="C255" s="185" t="s">
        <v>1381</v>
      </c>
      <c r="D255" s="183"/>
      <c r="E255" s="184">
        <v>11.88</v>
      </c>
      <c r="F255" s="157"/>
      <c r="G255" s="157"/>
      <c r="H255" s="157"/>
      <c r="I255" s="157"/>
      <c r="J255" s="157"/>
      <c r="K255" s="157"/>
      <c r="L255" s="157"/>
      <c r="M255" s="157"/>
      <c r="N255" s="156"/>
      <c r="O255" s="156"/>
      <c r="P255" s="156"/>
      <c r="Q255" s="156"/>
      <c r="R255" s="157"/>
      <c r="S255" s="157"/>
      <c r="T255" s="157"/>
      <c r="U255" s="157"/>
      <c r="V255" s="157"/>
      <c r="W255" s="157"/>
      <c r="X255" s="157"/>
      <c r="Y255" s="157"/>
      <c r="Z255" s="147"/>
      <c r="AA255" s="147"/>
      <c r="AB255" s="147"/>
      <c r="AC255" s="147"/>
      <c r="AD255" s="147"/>
      <c r="AE255" s="147"/>
      <c r="AF255" s="147"/>
      <c r="AG255" s="147" t="s">
        <v>239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ht="22.5" outlineLevel="3" x14ac:dyDescent="0.2">
      <c r="A256" s="154"/>
      <c r="B256" s="155"/>
      <c r="C256" s="185" t="s">
        <v>1382</v>
      </c>
      <c r="D256" s="183"/>
      <c r="E256" s="184">
        <v>0.9</v>
      </c>
      <c r="F256" s="157"/>
      <c r="G256" s="157"/>
      <c r="H256" s="157"/>
      <c r="I256" s="157"/>
      <c r="J256" s="157"/>
      <c r="K256" s="157"/>
      <c r="L256" s="157"/>
      <c r="M256" s="157"/>
      <c r="N256" s="156"/>
      <c r="O256" s="156"/>
      <c r="P256" s="156"/>
      <c r="Q256" s="156"/>
      <c r="R256" s="157"/>
      <c r="S256" s="157"/>
      <c r="T256" s="157"/>
      <c r="U256" s="157"/>
      <c r="V256" s="157"/>
      <c r="W256" s="157"/>
      <c r="X256" s="157"/>
      <c r="Y256" s="157"/>
      <c r="Z256" s="147"/>
      <c r="AA256" s="147"/>
      <c r="AB256" s="147"/>
      <c r="AC256" s="147"/>
      <c r="AD256" s="147"/>
      <c r="AE256" s="147"/>
      <c r="AF256" s="147"/>
      <c r="AG256" s="147" t="s">
        <v>239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ht="22.5" outlineLevel="3" x14ac:dyDescent="0.2">
      <c r="A257" s="154"/>
      <c r="B257" s="155"/>
      <c r="C257" s="185" t="s">
        <v>1383</v>
      </c>
      <c r="D257" s="183"/>
      <c r="E257" s="184">
        <v>2.8980000000000001</v>
      </c>
      <c r="F257" s="157"/>
      <c r="G257" s="157"/>
      <c r="H257" s="157"/>
      <c r="I257" s="157"/>
      <c r="J257" s="157"/>
      <c r="K257" s="157"/>
      <c r="L257" s="157"/>
      <c r="M257" s="157"/>
      <c r="N257" s="156"/>
      <c r="O257" s="156"/>
      <c r="P257" s="156"/>
      <c r="Q257" s="156"/>
      <c r="R257" s="157"/>
      <c r="S257" s="157"/>
      <c r="T257" s="157"/>
      <c r="U257" s="157"/>
      <c r="V257" s="157"/>
      <c r="W257" s="157"/>
      <c r="X257" s="157"/>
      <c r="Y257" s="157"/>
      <c r="Z257" s="147"/>
      <c r="AA257" s="147"/>
      <c r="AB257" s="147"/>
      <c r="AC257" s="147"/>
      <c r="AD257" s="147"/>
      <c r="AE257" s="147"/>
      <c r="AF257" s="147"/>
      <c r="AG257" s="147" t="s">
        <v>239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ht="22.5" outlineLevel="3" x14ac:dyDescent="0.2">
      <c r="A258" s="154"/>
      <c r="B258" s="155"/>
      <c r="C258" s="185" t="s">
        <v>1384</v>
      </c>
      <c r="D258" s="183"/>
      <c r="E258" s="184">
        <v>11.16</v>
      </c>
      <c r="F258" s="157"/>
      <c r="G258" s="157"/>
      <c r="H258" s="157"/>
      <c r="I258" s="157"/>
      <c r="J258" s="157"/>
      <c r="K258" s="157"/>
      <c r="L258" s="157"/>
      <c r="M258" s="157"/>
      <c r="N258" s="156"/>
      <c r="O258" s="156"/>
      <c r="P258" s="156"/>
      <c r="Q258" s="156"/>
      <c r="R258" s="157"/>
      <c r="S258" s="157"/>
      <c r="T258" s="157"/>
      <c r="U258" s="157"/>
      <c r="V258" s="157"/>
      <c r="W258" s="157"/>
      <c r="X258" s="157"/>
      <c r="Y258" s="157"/>
      <c r="Z258" s="147"/>
      <c r="AA258" s="147"/>
      <c r="AB258" s="147"/>
      <c r="AC258" s="147"/>
      <c r="AD258" s="147"/>
      <c r="AE258" s="147"/>
      <c r="AF258" s="147"/>
      <c r="AG258" s="147" t="s">
        <v>239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ht="22.5" outlineLevel="3" x14ac:dyDescent="0.2">
      <c r="A259" s="154"/>
      <c r="B259" s="155"/>
      <c r="C259" s="185" t="s">
        <v>1385</v>
      </c>
      <c r="D259" s="183"/>
      <c r="E259" s="184">
        <v>13.275</v>
      </c>
      <c r="F259" s="157"/>
      <c r="G259" s="157"/>
      <c r="H259" s="157"/>
      <c r="I259" s="157"/>
      <c r="J259" s="157"/>
      <c r="K259" s="157"/>
      <c r="L259" s="157"/>
      <c r="M259" s="157"/>
      <c r="N259" s="156"/>
      <c r="O259" s="156"/>
      <c r="P259" s="156"/>
      <c r="Q259" s="156"/>
      <c r="R259" s="157"/>
      <c r="S259" s="157"/>
      <c r="T259" s="157"/>
      <c r="U259" s="157"/>
      <c r="V259" s="157"/>
      <c r="W259" s="157"/>
      <c r="X259" s="157"/>
      <c r="Y259" s="157"/>
      <c r="Z259" s="147"/>
      <c r="AA259" s="147"/>
      <c r="AB259" s="147"/>
      <c r="AC259" s="147"/>
      <c r="AD259" s="147"/>
      <c r="AE259" s="147"/>
      <c r="AF259" s="147"/>
      <c r="AG259" s="147" t="s">
        <v>239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ht="22.5" outlineLevel="3" x14ac:dyDescent="0.2">
      <c r="A260" s="154"/>
      <c r="B260" s="155"/>
      <c r="C260" s="185" t="s">
        <v>1386</v>
      </c>
      <c r="D260" s="183"/>
      <c r="E260" s="184">
        <v>0.81</v>
      </c>
      <c r="F260" s="157"/>
      <c r="G260" s="157"/>
      <c r="H260" s="157"/>
      <c r="I260" s="157"/>
      <c r="J260" s="157"/>
      <c r="K260" s="157"/>
      <c r="L260" s="157"/>
      <c r="M260" s="157"/>
      <c r="N260" s="156"/>
      <c r="O260" s="156"/>
      <c r="P260" s="156"/>
      <c r="Q260" s="156"/>
      <c r="R260" s="157"/>
      <c r="S260" s="157"/>
      <c r="T260" s="157"/>
      <c r="U260" s="157"/>
      <c r="V260" s="157"/>
      <c r="W260" s="157"/>
      <c r="X260" s="157"/>
      <c r="Y260" s="157"/>
      <c r="Z260" s="147"/>
      <c r="AA260" s="147"/>
      <c r="AB260" s="147"/>
      <c r="AC260" s="147"/>
      <c r="AD260" s="147"/>
      <c r="AE260" s="147"/>
      <c r="AF260" s="147"/>
      <c r="AG260" s="147" t="s">
        <v>239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ht="22.5" outlineLevel="3" x14ac:dyDescent="0.2">
      <c r="A261" s="154"/>
      <c r="B261" s="155"/>
      <c r="C261" s="185" t="s">
        <v>1387</v>
      </c>
      <c r="D261" s="183"/>
      <c r="E261" s="184">
        <v>3.6</v>
      </c>
      <c r="F261" s="157"/>
      <c r="G261" s="157"/>
      <c r="H261" s="157"/>
      <c r="I261" s="157"/>
      <c r="J261" s="157"/>
      <c r="K261" s="157"/>
      <c r="L261" s="157"/>
      <c r="M261" s="157"/>
      <c r="N261" s="156"/>
      <c r="O261" s="156"/>
      <c r="P261" s="156"/>
      <c r="Q261" s="156"/>
      <c r="R261" s="157"/>
      <c r="S261" s="157"/>
      <c r="T261" s="157"/>
      <c r="U261" s="157"/>
      <c r="V261" s="157"/>
      <c r="W261" s="157"/>
      <c r="X261" s="157"/>
      <c r="Y261" s="157"/>
      <c r="Z261" s="147"/>
      <c r="AA261" s="147"/>
      <c r="AB261" s="147"/>
      <c r="AC261" s="147"/>
      <c r="AD261" s="147"/>
      <c r="AE261" s="147"/>
      <c r="AF261" s="147"/>
      <c r="AG261" s="147" t="s">
        <v>239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ht="22.5" outlineLevel="3" x14ac:dyDescent="0.2">
      <c r="A262" s="154"/>
      <c r="B262" s="155"/>
      <c r="C262" s="185" t="s">
        <v>1388</v>
      </c>
      <c r="D262" s="183"/>
      <c r="E262" s="184">
        <v>2.16</v>
      </c>
      <c r="F262" s="157"/>
      <c r="G262" s="157"/>
      <c r="H262" s="157"/>
      <c r="I262" s="157"/>
      <c r="J262" s="157"/>
      <c r="K262" s="157"/>
      <c r="L262" s="157"/>
      <c r="M262" s="157"/>
      <c r="N262" s="156"/>
      <c r="O262" s="156"/>
      <c r="P262" s="156"/>
      <c r="Q262" s="156"/>
      <c r="R262" s="157"/>
      <c r="S262" s="157"/>
      <c r="T262" s="157"/>
      <c r="U262" s="157"/>
      <c r="V262" s="157"/>
      <c r="W262" s="157"/>
      <c r="X262" s="157"/>
      <c r="Y262" s="157"/>
      <c r="Z262" s="147"/>
      <c r="AA262" s="147"/>
      <c r="AB262" s="147"/>
      <c r="AC262" s="147"/>
      <c r="AD262" s="147"/>
      <c r="AE262" s="147"/>
      <c r="AF262" s="147"/>
      <c r="AG262" s="147" t="s">
        <v>239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ht="22.5" outlineLevel="3" x14ac:dyDescent="0.2">
      <c r="A263" s="154"/>
      <c r="B263" s="155"/>
      <c r="C263" s="185" t="s">
        <v>1389</v>
      </c>
      <c r="D263" s="183"/>
      <c r="E263" s="184">
        <v>2.16</v>
      </c>
      <c r="F263" s="157"/>
      <c r="G263" s="157"/>
      <c r="H263" s="157"/>
      <c r="I263" s="157"/>
      <c r="J263" s="157"/>
      <c r="K263" s="157"/>
      <c r="L263" s="157"/>
      <c r="M263" s="157"/>
      <c r="N263" s="156"/>
      <c r="O263" s="156"/>
      <c r="P263" s="156"/>
      <c r="Q263" s="156"/>
      <c r="R263" s="157"/>
      <c r="S263" s="157"/>
      <c r="T263" s="157"/>
      <c r="U263" s="157"/>
      <c r="V263" s="157"/>
      <c r="W263" s="157"/>
      <c r="X263" s="157"/>
      <c r="Y263" s="157"/>
      <c r="Z263" s="147"/>
      <c r="AA263" s="147"/>
      <c r="AB263" s="147"/>
      <c r="AC263" s="147"/>
      <c r="AD263" s="147"/>
      <c r="AE263" s="147"/>
      <c r="AF263" s="147"/>
      <c r="AG263" s="147" t="s">
        <v>239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">
      <c r="A264" s="171">
        <v>18</v>
      </c>
      <c r="B264" s="172" t="s">
        <v>399</v>
      </c>
      <c r="C264" s="179" t="s">
        <v>1390</v>
      </c>
      <c r="D264" s="173" t="s">
        <v>401</v>
      </c>
      <c r="E264" s="174">
        <v>931.4316</v>
      </c>
      <c r="F264" s="175"/>
      <c r="G264" s="176">
        <f>ROUND(E264*F264,2)</f>
        <v>0</v>
      </c>
      <c r="H264" s="158"/>
      <c r="I264" s="157">
        <f>ROUND(E264*H264,2)</f>
        <v>0</v>
      </c>
      <c r="J264" s="158"/>
      <c r="K264" s="157">
        <f>ROUND(E264*J264,2)</f>
        <v>0</v>
      </c>
      <c r="L264" s="157">
        <v>21</v>
      </c>
      <c r="M264" s="157">
        <f>G264*(1+L264/100)</f>
        <v>0</v>
      </c>
      <c r="N264" s="156">
        <v>1</v>
      </c>
      <c r="O264" s="156">
        <f>ROUND(E264*N264,2)</f>
        <v>931.43</v>
      </c>
      <c r="P264" s="156">
        <v>0</v>
      </c>
      <c r="Q264" s="156">
        <f>ROUND(E264*P264,2)</f>
        <v>0</v>
      </c>
      <c r="R264" s="157" t="s">
        <v>402</v>
      </c>
      <c r="S264" s="157" t="s">
        <v>183</v>
      </c>
      <c r="T264" s="157" t="s">
        <v>595</v>
      </c>
      <c r="U264" s="157">
        <v>0</v>
      </c>
      <c r="V264" s="157">
        <f>ROUND(E264*U264,2)</f>
        <v>0</v>
      </c>
      <c r="W264" s="157"/>
      <c r="X264" s="157" t="s">
        <v>403</v>
      </c>
      <c r="Y264" s="157" t="s">
        <v>171</v>
      </c>
      <c r="Z264" s="147"/>
      <c r="AA264" s="147"/>
      <c r="AB264" s="147"/>
      <c r="AC264" s="147"/>
      <c r="AD264" s="147"/>
      <c r="AE264" s="147"/>
      <c r="AF264" s="147"/>
      <c r="AG264" s="147" t="s">
        <v>404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2" x14ac:dyDescent="0.2">
      <c r="A265" s="154"/>
      <c r="B265" s="155"/>
      <c r="C265" s="253" t="s">
        <v>1391</v>
      </c>
      <c r="D265" s="254"/>
      <c r="E265" s="254"/>
      <c r="F265" s="254"/>
      <c r="G265" s="254"/>
      <c r="H265" s="157"/>
      <c r="I265" s="157"/>
      <c r="J265" s="157"/>
      <c r="K265" s="157"/>
      <c r="L265" s="157"/>
      <c r="M265" s="157"/>
      <c r="N265" s="156"/>
      <c r="O265" s="156"/>
      <c r="P265" s="156"/>
      <c r="Q265" s="156"/>
      <c r="R265" s="157"/>
      <c r="S265" s="157"/>
      <c r="T265" s="157"/>
      <c r="U265" s="157"/>
      <c r="V265" s="157"/>
      <c r="W265" s="157"/>
      <c r="X265" s="157"/>
      <c r="Y265" s="157"/>
      <c r="Z265" s="147"/>
      <c r="AA265" s="147"/>
      <c r="AB265" s="147"/>
      <c r="AC265" s="147"/>
      <c r="AD265" s="147"/>
      <c r="AE265" s="147"/>
      <c r="AF265" s="147"/>
      <c r="AG265" s="147" t="s">
        <v>174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ht="22.5" outlineLevel="2" x14ac:dyDescent="0.2">
      <c r="A266" s="154"/>
      <c r="B266" s="155"/>
      <c r="C266" s="185" t="s">
        <v>1392</v>
      </c>
      <c r="D266" s="183"/>
      <c r="E266" s="184">
        <v>16.28</v>
      </c>
      <c r="F266" s="157"/>
      <c r="G266" s="157"/>
      <c r="H266" s="157"/>
      <c r="I266" s="157"/>
      <c r="J266" s="157"/>
      <c r="K266" s="157"/>
      <c r="L266" s="157"/>
      <c r="M266" s="157"/>
      <c r="N266" s="156"/>
      <c r="O266" s="156"/>
      <c r="P266" s="156"/>
      <c r="Q266" s="156"/>
      <c r="R266" s="157"/>
      <c r="S266" s="157"/>
      <c r="T266" s="157"/>
      <c r="U266" s="157"/>
      <c r="V266" s="157"/>
      <c r="W266" s="157"/>
      <c r="X266" s="157"/>
      <c r="Y266" s="157"/>
      <c r="Z266" s="147"/>
      <c r="AA266" s="147"/>
      <c r="AB266" s="147"/>
      <c r="AC266" s="147"/>
      <c r="AD266" s="147"/>
      <c r="AE266" s="147"/>
      <c r="AF266" s="147"/>
      <c r="AG266" s="147" t="s">
        <v>239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ht="22.5" outlineLevel="3" x14ac:dyDescent="0.2">
      <c r="A267" s="154"/>
      <c r="B267" s="155"/>
      <c r="C267" s="185" t="s">
        <v>1393</v>
      </c>
      <c r="D267" s="183"/>
      <c r="E267" s="184">
        <v>71.995000000000005</v>
      </c>
      <c r="F267" s="157"/>
      <c r="G267" s="157"/>
      <c r="H267" s="157"/>
      <c r="I267" s="157"/>
      <c r="J267" s="157"/>
      <c r="K267" s="157"/>
      <c r="L267" s="157"/>
      <c r="M267" s="157"/>
      <c r="N267" s="156"/>
      <c r="O267" s="156"/>
      <c r="P267" s="156"/>
      <c r="Q267" s="156"/>
      <c r="R267" s="157"/>
      <c r="S267" s="157"/>
      <c r="T267" s="157"/>
      <c r="U267" s="157"/>
      <c r="V267" s="157"/>
      <c r="W267" s="157"/>
      <c r="X267" s="157"/>
      <c r="Y267" s="157"/>
      <c r="Z267" s="147"/>
      <c r="AA267" s="147"/>
      <c r="AB267" s="147"/>
      <c r="AC267" s="147"/>
      <c r="AD267" s="147"/>
      <c r="AE267" s="147"/>
      <c r="AF267" s="147"/>
      <c r="AG267" s="147" t="s">
        <v>239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ht="22.5" outlineLevel="3" x14ac:dyDescent="0.2">
      <c r="A268" s="154"/>
      <c r="B268" s="155"/>
      <c r="C268" s="185" t="s">
        <v>1394</v>
      </c>
      <c r="D268" s="183"/>
      <c r="E268" s="184">
        <v>108.405</v>
      </c>
      <c r="F268" s="157"/>
      <c r="G268" s="157"/>
      <c r="H268" s="157"/>
      <c r="I268" s="157"/>
      <c r="J268" s="157"/>
      <c r="K268" s="157"/>
      <c r="L268" s="157"/>
      <c r="M268" s="157"/>
      <c r="N268" s="156"/>
      <c r="O268" s="156"/>
      <c r="P268" s="156"/>
      <c r="Q268" s="156"/>
      <c r="R268" s="157"/>
      <c r="S268" s="157"/>
      <c r="T268" s="157"/>
      <c r="U268" s="157"/>
      <c r="V268" s="157"/>
      <c r="W268" s="157"/>
      <c r="X268" s="157"/>
      <c r="Y268" s="157"/>
      <c r="Z268" s="147"/>
      <c r="AA268" s="147"/>
      <c r="AB268" s="147"/>
      <c r="AC268" s="147"/>
      <c r="AD268" s="147"/>
      <c r="AE268" s="147"/>
      <c r="AF268" s="147"/>
      <c r="AG268" s="147" t="s">
        <v>239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ht="22.5" outlineLevel="3" x14ac:dyDescent="0.2">
      <c r="A269" s="154"/>
      <c r="B269" s="155"/>
      <c r="C269" s="185" t="s">
        <v>1395</v>
      </c>
      <c r="D269" s="183"/>
      <c r="E269" s="184">
        <v>20.9</v>
      </c>
      <c r="F269" s="157"/>
      <c r="G269" s="157"/>
      <c r="H269" s="157"/>
      <c r="I269" s="157"/>
      <c r="J269" s="157"/>
      <c r="K269" s="157"/>
      <c r="L269" s="157"/>
      <c r="M269" s="157"/>
      <c r="N269" s="156"/>
      <c r="O269" s="156"/>
      <c r="P269" s="156"/>
      <c r="Q269" s="156"/>
      <c r="R269" s="157"/>
      <c r="S269" s="157"/>
      <c r="T269" s="157"/>
      <c r="U269" s="157"/>
      <c r="V269" s="157"/>
      <c r="W269" s="157"/>
      <c r="X269" s="157"/>
      <c r="Y269" s="157"/>
      <c r="Z269" s="147"/>
      <c r="AA269" s="147"/>
      <c r="AB269" s="147"/>
      <c r="AC269" s="147"/>
      <c r="AD269" s="147"/>
      <c r="AE269" s="147"/>
      <c r="AF269" s="147"/>
      <c r="AG269" s="147" t="s">
        <v>239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ht="22.5" outlineLevel="3" x14ac:dyDescent="0.2">
      <c r="A270" s="154"/>
      <c r="B270" s="155"/>
      <c r="C270" s="185" t="s">
        <v>1396</v>
      </c>
      <c r="D270" s="183"/>
      <c r="E270" s="184">
        <v>131.989</v>
      </c>
      <c r="F270" s="157"/>
      <c r="G270" s="157"/>
      <c r="H270" s="157"/>
      <c r="I270" s="157"/>
      <c r="J270" s="157"/>
      <c r="K270" s="157"/>
      <c r="L270" s="157"/>
      <c r="M270" s="157"/>
      <c r="N270" s="156"/>
      <c r="O270" s="156"/>
      <c r="P270" s="156"/>
      <c r="Q270" s="156"/>
      <c r="R270" s="157"/>
      <c r="S270" s="157"/>
      <c r="T270" s="157"/>
      <c r="U270" s="157"/>
      <c r="V270" s="157"/>
      <c r="W270" s="157"/>
      <c r="X270" s="157"/>
      <c r="Y270" s="157"/>
      <c r="Z270" s="147"/>
      <c r="AA270" s="147"/>
      <c r="AB270" s="147"/>
      <c r="AC270" s="147"/>
      <c r="AD270" s="147"/>
      <c r="AE270" s="147"/>
      <c r="AF270" s="147"/>
      <c r="AG270" s="147" t="s">
        <v>239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ht="33.75" outlineLevel="3" x14ac:dyDescent="0.2">
      <c r="A271" s="154"/>
      <c r="B271" s="155"/>
      <c r="C271" s="185" t="s">
        <v>1397</v>
      </c>
      <c r="D271" s="183"/>
      <c r="E271" s="184">
        <v>25.905000000000001</v>
      </c>
      <c r="F271" s="157"/>
      <c r="G271" s="157"/>
      <c r="H271" s="157"/>
      <c r="I271" s="157"/>
      <c r="J271" s="157"/>
      <c r="K271" s="157"/>
      <c r="L271" s="157"/>
      <c r="M271" s="157"/>
      <c r="N271" s="156"/>
      <c r="O271" s="156"/>
      <c r="P271" s="156"/>
      <c r="Q271" s="156"/>
      <c r="R271" s="157"/>
      <c r="S271" s="157"/>
      <c r="T271" s="157"/>
      <c r="U271" s="157"/>
      <c r="V271" s="157"/>
      <c r="W271" s="157"/>
      <c r="X271" s="157"/>
      <c r="Y271" s="157"/>
      <c r="Z271" s="147"/>
      <c r="AA271" s="147"/>
      <c r="AB271" s="147"/>
      <c r="AC271" s="147"/>
      <c r="AD271" s="147"/>
      <c r="AE271" s="147"/>
      <c r="AF271" s="147"/>
      <c r="AG271" s="147" t="s">
        <v>239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ht="22.5" outlineLevel="3" x14ac:dyDescent="0.2">
      <c r="A272" s="154"/>
      <c r="B272" s="155"/>
      <c r="C272" s="185" t="s">
        <v>1398</v>
      </c>
      <c r="D272" s="183"/>
      <c r="E272" s="184">
        <v>343.87650000000002</v>
      </c>
      <c r="F272" s="157"/>
      <c r="G272" s="157"/>
      <c r="H272" s="157"/>
      <c r="I272" s="157"/>
      <c r="J272" s="157"/>
      <c r="K272" s="157"/>
      <c r="L272" s="157"/>
      <c r="M272" s="157"/>
      <c r="N272" s="156"/>
      <c r="O272" s="156"/>
      <c r="P272" s="156"/>
      <c r="Q272" s="156"/>
      <c r="R272" s="157"/>
      <c r="S272" s="157"/>
      <c r="T272" s="157"/>
      <c r="U272" s="157"/>
      <c r="V272" s="157"/>
      <c r="W272" s="157"/>
      <c r="X272" s="157"/>
      <c r="Y272" s="157"/>
      <c r="Z272" s="147"/>
      <c r="AA272" s="147"/>
      <c r="AB272" s="147"/>
      <c r="AC272" s="147"/>
      <c r="AD272" s="147"/>
      <c r="AE272" s="147"/>
      <c r="AF272" s="147"/>
      <c r="AG272" s="147" t="s">
        <v>239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ht="22.5" outlineLevel="3" x14ac:dyDescent="0.2">
      <c r="A273" s="154"/>
      <c r="B273" s="155"/>
      <c r="C273" s="185" t="s">
        <v>1399</v>
      </c>
      <c r="D273" s="183"/>
      <c r="E273" s="184">
        <v>29.7</v>
      </c>
      <c r="F273" s="157"/>
      <c r="G273" s="157"/>
      <c r="H273" s="157"/>
      <c r="I273" s="157"/>
      <c r="J273" s="157"/>
      <c r="K273" s="157"/>
      <c r="L273" s="157"/>
      <c r="M273" s="157"/>
      <c r="N273" s="156"/>
      <c r="O273" s="156"/>
      <c r="P273" s="156"/>
      <c r="Q273" s="156"/>
      <c r="R273" s="157"/>
      <c r="S273" s="157"/>
      <c r="T273" s="157"/>
      <c r="U273" s="157"/>
      <c r="V273" s="157"/>
      <c r="W273" s="157"/>
      <c r="X273" s="157"/>
      <c r="Y273" s="157"/>
      <c r="Z273" s="147"/>
      <c r="AA273" s="147"/>
      <c r="AB273" s="147"/>
      <c r="AC273" s="147"/>
      <c r="AD273" s="147"/>
      <c r="AE273" s="147"/>
      <c r="AF273" s="147"/>
      <c r="AG273" s="147" t="s">
        <v>239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ht="22.5" outlineLevel="3" x14ac:dyDescent="0.2">
      <c r="A274" s="154"/>
      <c r="B274" s="155"/>
      <c r="C274" s="185" t="s">
        <v>1400</v>
      </c>
      <c r="D274" s="183"/>
      <c r="E274" s="184">
        <v>20.46</v>
      </c>
      <c r="F274" s="157"/>
      <c r="G274" s="157"/>
      <c r="H274" s="157"/>
      <c r="I274" s="157"/>
      <c r="J274" s="157"/>
      <c r="K274" s="157"/>
      <c r="L274" s="157"/>
      <c r="M274" s="157"/>
      <c r="N274" s="156"/>
      <c r="O274" s="156"/>
      <c r="P274" s="156"/>
      <c r="Q274" s="156"/>
      <c r="R274" s="157"/>
      <c r="S274" s="157"/>
      <c r="T274" s="157"/>
      <c r="U274" s="157"/>
      <c r="V274" s="157"/>
      <c r="W274" s="157"/>
      <c r="X274" s="157"/>
      <c r="Y274" s="157"/>
      <c r="Z274" s="147"/>
      <c r="AA274" s="147"/>
      <c r="AB274" s="147"/>
      <c r="AC274" s="147"/>
      <c r="AD274" s="147"/>
      <c r="AE274" s="147"/>
      <c r="AF274" s="147"/>
      <c r="AG274" s="147" t="s">
        <v>239</v>
      </c>
      <c r="AH274" s="147">
        <v>0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ht="22.5" outlineLevel="3" x14ac:dyDescent="0.2">
      <c r="A275" s="154"/>
      <c r="B275" s="155"/>
      <c r="C275" s="185" t="s">
        <v>1401</v>
      </c>
      <c r="D275" s="183"/>
      <c r="E275" s="184">
        <v>51.892499999999998</v>
      </c>
      <c r="F275" s="157"/>
      <c r="G275" s="157"/>
      <c r="H275" s="157"/>
      <c r="I275" s="157"/>
      <c r="J275" s="157"/>
      <c r="K275" s="157"/>
      <c r="L275" s="157"/>
      <c r="M275" s="157"/>
      <c r="N275" s="156"/>
      <c r="O275" s="156"/>
      <c r="P275" s="156"/>
      <c r="Q275" s="156"/>
      <c r="R275" s="157"/>
      <c r="S275" s="157"/>
      <c r="T275" s="157"/>
      <c r="U275" s="157"/>
      <c r="V275" s="157"/>
      <c r="W275" s="157"/>
      <c r="X275" s="157"/>
      <c r="Y275" s="157"/>
      <c r="Z275" s="147"/>
      <c r="AA275" s="147"/>
      <c r="AB275" s="147"/>
      <c r="AC275" s="147"/>
      <c r="AD275" s="147"/>
      <c r="AE275" s="147"/>
      <c r="AF275" s="147"/>
      <c r="AG275" s="147" t="s">
        <v>239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ht="22.5" outlineLevel="3" x14ac:dyDescent="0.2">
      <c r="A276" s="154"/>
      <c r="B276" s="155"/>
      <c r="C276" s="185" t="s">
        <v>1402</v>
      </c>
      <c r="D276" s="183"/>
      <c r="E276" s="184">
        <v>2.5739999999999998</v>
      </c>
      <c r="F276" s="157"/>
      <c r="G276" s="157"/>
      <c r="H276" s="157"/>
      <c r="I276" s="157"/>
      <c r="J276" s="157"/>
      <c r="K276" s="157"/>
      <c r="L276" s="157"/>
      <c r="M276" s="157"/>
      <c r="N276" s="156"/>
      <c r="O276" s="156"/>
      <c r="P276" s="156"/>
      <c r="Q276" s="156"/>
      <c r="R276" s="157"/>
      <c r="S276" s="157"/>
      <c r="T276" s="157"/>
      <c r="U276" s="157"/>
      <c r="V276" s="157"/>
      <c r="W276" s="157"/>
      <c r="X276" s="157"/>
      <c r="Y276" s="157"/>
      <c r="Z276" s="147"/>
      <c r="AA276" s="147"/>
      <c r="AB276" s="147"/>
      <c r="AC276" s="147"/>
      <c r="AD276" s="147"/>
      <c r="AE276" s="147"/>
      <c r="AF276" s="147"/>
      <c r="AG276" s="147" t="s">
        <v>239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ht="22.5" outlineLevel="3" x14ac:dyDescent="0.2">
      <c r="A277" s="154"/>
      <c r="B277" s="155"/>
      <c r="C277" s="185" t="s">
        <v>1403</v>
      </c>
      <c r="D277" s="183"/>
      <c r="E277" s="184">
        <v>26.135999999999999</v>
      </c>
      <c r="F277" s="157"/>
      <c r="G277" s="157"/>
      <c r="H277" s="157"/>
      <c r="I277" s="157"/>
      <c r="J277" s="157"/>
      <c r="K277" s="157"/>
      <c r="L277" s="157"/>
      <c r="M277" s="157"/>
      <c r="N277" s="156"/>
      <c r="O277" s="156"/>
      <c r="P277" s="156"/>
      <c r="Q277" s="156"/>
      <c r="R277" s="157"/>
      <c r="S277" s="157"/>
      <c r="T277" s="157"/>
      <c r="U277" s="157"/>
      <c r="V277" s="157"/>
      <c r="W277" s="157"/>
      <c r="X277" s="157"/>
      <c r="Y277" s="157"/>
      <c r="Z277" s="147"/>
      <c r="AA277" s="147"/>
      <c r="AB277" s="147"/>
      <c r="AC277" s="147"/>
      <c r="AD277" s="147"/>
      <c r="AE277" s="147"/>
      <c r="AF277" s="147"/>
      <c r="AG277" s="147" t="s">
        <v>239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ht="22.5" outlineLevel="3" x14ac:dyDescent="0.2">
      <c r="A278" s="154"/>
      <c r="B278" s="155"/>
      <c r="C278" s="185" t="s">
        <v>1404</v>
      </c>
      <c r="D278" s="183"/>
      <c r="E278" s="184">
        <v>1.98</v>
      </c>
      <c r="F278" s="157"/>
      <c r="G278" s="157"/>
      <c r="H278" s="157"/>
      <c r="I278" s="157"/>
      <c r="J278" s="157"/>
      <c r="K278" s="157"/>
      <c r="L278" s="157"/>
      <c r="M278" s="157"/>
      <c r="N278" s="156"/>
      <c r="O278" s="156"/>
      <c r="P278" s="156"/>
      <c r="Q278" s="156"/>
      <c r="R278" s="157"/>
      <c r="S278" s="157"/>
      <c r="T278" s="157"/>
      <c r="U278" s="157"/>
      <c r="V278" s="157"/>
      <c r="W278" s="157"/>
      <c r="X278" s="157"/>
      <c r="Y278" s="157"/>
      <c r="Z278" s="147"/>
      <c r="AA278" s="147"/>
      <c r="AB278" s="147"/>
      <c r="AC278" s="147"/>
      <c r="AD278" s="147"/>
      <c r="AE278" s="147"/>
      <c r="AF278" s="147"/>
      <c r="AG278" s="147" t="s">
        <v>239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ht="22.5" outlineLevel="3" x14ac:dyDescent="0.2">
      <c r="A279" s="154"/>
      <c r="B279" s="155"/>
      <c r="C279" s="185" t="s">
        <v>1405</v>
      </c>
      <c r="D279" s="183"/>
      <c r="E279" s="184">
        <v>6.3756000000000004</v>
      </c>
      <c r="F279" s="157"/>
      <c r="G279" s="157"/>
      <c r="H279" s="157"/>
      <c r="I279" s="157"/>
      <c r="J279" s="157"/>
      <c r="K279" s="157"/>
      <c r="L279" s="157"/>
      <c r="M279" s="157"/>
      <c r="N279" s="156"/>
      <c r="O279" s="156"/>
      <c r="P279" s="156"/>
      <c r="Q279" s="156"/>
      <c r="R279" s="157"/>
      <c r="S279" s="157"/>
      <c r="T279" s="157"/>
      <c r="U279" s="157"/>
      <c r="V279" s="157"/>
      <c r="W279" s="157"/>
      <c r="X279" s="157"/>
      <c r="Y279" s="157"/>
      <c r="Z279" s="147"/>
      <c r="AA279" s="147"/>
      <c r="AB279" s="147"/>
      <c r="AC279" s="147"/>
      <c r="AD279" s="147"/>
      <c r="AE279" s="147"/>
      <c r="AF279" s="147"/>
      <c r="AG279" s="147" t="s">
        <v>239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ht="22.5" outlineLevel="3" x14ac:dyDescent="0.2">
      <c r="A280" s="154"/>
      <c r="B280" s="155"/>
      <c r="C280" s="185" t="s">
        <v>1406</v>
      </c>
      <c r="D280" s="183"/>
      <c r="E280" s="184">
        <v>24.552</v>
      </c>
      <c r="F280" s="157"/>
      <c r="G280" s="157"/>
      <c r="H280" s="157"/>
      <c r="I280" s="157"/>
      <c r="J280" s="157"/>
      <c r="K280" s="157"/>
      <c r="L280" s="157"/>
      <c r="M280" s="157"/>
      <c r="N280" s="156"/>
      <c r="O280" s="156"/>
      <c r="P280" s="156"/>
      <c r="Q280" s="156"/>
      <c r="R280" s="157"/>
      <c r="S280" s="157"/>
      <c r="T280" s="157"/>
      <c r="U280" s="157"/>
      <c r="V280" s="157"/>
      <c r="W280" s="157"/>
      <c r="X280" s="157"/>
      <c r="Y280" s="157"/>
      <c r="Z280" s="147"/>
      <c r="AA280" s="147"/>
      <c r="AB280" s="147"/>
      <c r="AC280" s="147"/>
      <c r="AD280" s="147"/>
      <c r="AE280" s="147"/>
      <c r="AF280" s="147"/>
      <c r="AG280" s="147" t="s">
        <v>239</v>
      </c>
      <c r="AH280" s="147">
        <v>0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ht="22.5" outlineLevel="3" x14ac:dyDescent="0.2">
      <c r="A281" s="154"/>
      <c r="B281" s="155"/>
      <c r="C281" s="185" t="s">
        <v>1407</v>
      </c>
      <c r="D281" s="183"/>
      <c r="E281" s="184">
        <v>29.204999999999998</v>
      </c>
      <c r="F281" s="157"/>
      <c r="G281" s="157"/>
      <c r="H281" s="157"/>
      <c r="I281" s="157"/>
      <c r="J281" s="157"/>
      <c r="K281" s="157"/>
      <c r="L281" s="157"/>
      <c r="M281" s="157"/>
      <c r="N281" s="156"/>
      <c r="O281" s="156"/>
      <c r="P281" s="156"/>
      <c r="Q281" s="156"/>
      <c r="R281" s="157"/>
      <c r="S281" s="157"/>
      <c r="T281" s="157"/>
      <c r="U281" s="157"/>
      <c r="V281" s="157"/>
      <c r="W281" s="157"/>
      <c r="X281" s="157"/>
      <c r="Y281" s="157"/>
      <c r="Z281" s="147"/>
      <c r="AA281" s="147"/>
      <c r="AB281" s="147"/>
      <c r="AC281" s="147"/>
      <c r="AD281" s="147"/>
      <c r="AE281" s="147"/>
      <c r="AF281" s="147"/>
      <c r="AG281" s="147" t="s">
        <v>239</v>
      </c>
      <c r="AH281" s="147">
        <v>0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ht="22.5" outlineLevel="3" x14ac:dyDescent="0.2">
      <c r="A282" s="154"/>
      <c r="B282" s="155"/>
      <c r="C282" s="185" t="s">
        <v>1408</v>
      </c>
      <c r="D282" s="183"/>
      <c r="E282" s="184">
        <v>1.782</v>
      </c>
      <c r="F282" s="157"/>
      <c r="G282" s="157"/>
      <c r="H282" s="157"/>
      <c r="I282" s="157"/>
      <c r="J282" s="157"/>
      <c r="K282" s="157"/>
      <c r="L282" s="157"/>
      <c r="M282" s="157"/>
      <c r="N282" s="156"/>
      <c r="O282" s="156"/>
      <c r="P282" s="156"/>
      <c r="Q282" s="156"/>
      <c r="R282" s="157"/>
      <c r="S282" s="157"/>
      <c r="T282" s="157"/>
      <c r="U282" s="157"/>
      <c r="V282" s="157"/>
      <c r="W282" s="157"/>
      <c r="X282" s="157"/>
      <c r="Y282" s="157"/>
      <c r="Z282" s="147"/>
      <c r="AA282" s="147"/>
      <c r="AB282" s="147"/>
      <c r="AC282" s="147"/>
      <c r="AD282" s="147"/>
      <c r="AE282" s="147"/>
      <c r="AF282" s="147"/>
      <c r="AG282" s="147" t="s">
        <v>239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ht="22.5" outlineLevel="3" x14ac:dyDescent="0.2">
      <c r="A283" s="154"/>
      <c r="B283" s="155"/>
      <c r="C283" s="185" t="s">
        <v>1409</v>
      </c>
      <c r="D283" s="183"/>
      <c r="E283" s="184">
        <v>7.92</v>
      </c>
      <c r="F283" s="157"/>
      <c r="G283" s="157"/>
      <c r="H283" s="157"/>
      <c r="I283" s="157"/>
      <c r="J283" s="157"/>
      <c r="K283" s="157"/>
      <c r="L283" s="157"/>
      <c r="M283" s="157"/>
      <c r="N283" s="156"/>
      <c r="O283" s="156"/>
      <c r="P283" s="156"/>
      <c r="Q283" s="156"/>
      <c r="R283" s="157"/>
      <c r="S283" s="157"/>
      <c r="T283" s="157"/>
      <c r="U283" s="157"/>
      <c r="V283" s="157"/>
      <c r="W283" s="157"/>
      <c r="X283" s="157"/>
      <c r="Y283" s="157"/>
      <c r="Z283" s="147"/>
      <c r="AA283" s="147"/>
      <c r="AB283" s="147"/>
      <c r="AC283" s="147"/>
      <c r="AD283" s="147"/>
      <c r="AE283" s="147"/>
      <c r="AF283" s="147"/>
      <c r="AG283" s="147" t="s">
        <v>239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ht="22.5" outlineLevel="3" x14ac:dyDescent="0.2">
      <c r="A284" s="154"/>
      <c r="B284" s="155"/>
      <c r="C284" s="185" t="s">
        <v>1410</v>
      </c>
      <c r="D284" s="183"/>
      <c r="E284" s="184">
        <v>4.7519999999999998</v>
      </c>
      <c r="F284" s="157"/>
      <c r="G284" s="157"/>
      <c r="H284" s="157"/>
      <c r="I284" s="157"/>
      <c r="J284" s="157"/>
      <c r="K284" s="157"/>
      <c r="L284" s="157"/>
      <c r="M284" s="157"/>
      <c r="N284" s="156"/>
      <c r="O284" s="156"/>
      <c r="P284" s="156"/>
      <c r="Q284" s="156"/>
      <c r="R284" s="157"/>
      <c r="S284" s="157"/>
      <c r="T284" s="157"/>
      <c r="U284" s="157"/>
      <c r="V284" s="157"/>
      <c r="W284" s="157"/>
      <c r="X284" s="157"/>
      <c r="Y284" s="157"/>
      <c r="Z284" s="147"/>
      <c r="AA284" s="147"/>
      <c r="AB284" s="147"/>
      <c r="AC284" s="147"/>
      <c r="AD284" s="147"/>
      <c r="AE284" s="147"/>
      <c r="AF284" s="147"/>
      <c r="AG284" s="147" t="s">
        <v>239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ht="22.5" outlineLevel="3" x14ac:dyDescent="0.2">
      <c r="A285" s="154"/>
      <c r="B285" s="155"/>
      <c r="C285" s="185" t="s">
        <v>1411</v>
      </c>
      <c r="D285" s="183"/>
      <c r="E285" s="184">
        <v>4.7519999999999998</v>
      </c>
      <c r="F285" s="157"/>
      <c r="G285" s="157"/>
      <c r="H285" s="157"/>
      <c r="I285" s="157"/>
      <c r="J285" s="157"/>
      <c r="K285" s="157"/>
      <c r="L285" s="157"/>
      <c r="M285" s="157"/>
      <c r="N285" s="156"/>
      <c r="O285" s="156"/>
      <c r="P285" s="156"/>
      <c r="Q285" s="156"/>
      <c r="R285" s="157"/>
      <c r="S285" s="157"/>
      <c r="T285" s="157"/>
      <c r="U285" s="157"/>
      <c r="V285" s="157"/>
      <c r="W285" s="157"/>
      <c r="X285" s="157"/>
      <c r="Y285" s="157"/>
      <c r="Z285" s="147"/>
      <c r="AA285" s="147"/>
      <c r="AB285" s="147"/>
      <c r="AC285" s="147"/>
      <c r="AD285" s="147"/>
      <c r="AE285" s="147"/>
      <c r="AF285" s="147"/>
      <c r="AG285" s="147" t="s">
        <v>239</v>
      </c>
      <c r="AH285" s="147">
        <v>0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x14ac:dyDescent="0.2">
      <c r="A286" s="164" t="s">
        <v>163</v>
      </c>
      <c r="B286" s="165" t="s">
        <v>108</v>
      </c>
      <c r="C286" s="178" t="s">
        <v>109</v>
      </c>
      <c r="D286" s="166"/>
      <c r="E286" s="167"/>
      <c r="F286" s="168"/>
      <c r="G286" s="169">
        <f>SUMIF(AG287:AG310,"&lt;&gt;NOR",G287:G310)</f>
        <v>0</v>
      </c>
      <c r="H286" s="163"/>
      <c r="I286" s="163">
        <f>SUM(I287:I310)</f>
        <v>0</v>
      </c>
      <c r="J286" s="163"/>
      <c r="K286" s="163">
        <f>SUM(K287:K310)</f>
        <v>0</v>
      </c>
      <c r="L286" s="163"/>
      <c r="M286" s="163">
        <f>SUM(M287:M310)</f>
        <v>0</v>
      </c>
      <c r="N286" s="162"/>
      <c r="O286" s="162">
        <f>SUM(O287:O310)</f>
        <v>35.739999999999995</v>
      </c>
      <c r="P286" s="162"/>
      <c r="Q286" s="162">
        <f>SUM(Q287:Q310)</f>
        <v>0</v>
      </c>
      <c r="R286" s="163"/>
      <c r="S286" s="163"/>
      <c r="T286" s="163"/>
      <c r="U286" s="163"/>
      <c r="V286" s="163">
        <f>SUM(V287:V310)</f>
        <v>21.02</v>
      </c>
      <c r="W286" s="163"/>
      <c r="X286" s="163"/>
      <c r="Y286" s="163"/>
      <c r="AG286" t="s">
        <v>164</v>
      </c>
    </row>
    <row r="287" spans="1:60" outlineLevel="1" x14ac:dyDescent="0.2">
      <c r="A287" s="171">
        <v>19</v>
      </c>
      <c r="B287" s="172" t="s">
        <v>1412</v>
      </c>
      <c r="C287" s="179" t="s">
        <v>1413</v>
      </c>
      <c r="D287" s="173" t="s">
        <v>370</v>
      </c>
      <c r="E287" s="174">
        <v>7.38</v>
      </c>
      <c r="F287" s="175"/>
      <c r="G287" s="176">
        <f>ROUND(E287*F287,2)</f>
        <v>0</v>
      </c>
      <c r="H287" s="158"/>
      <c r="I287" s="157">
        <f>ROUND(E287*H287,2)</f>
        <v>0</v>
      </c>
      <c r="J287" s="158"/>
      <c r="K287" s="157">
        <f>ROUND(E287*J287,2)</f>
        <v>0</v>
      </c>
      <c r="L287" s="157">
        <v>21</v>
      </c>
      <c r="M287" s="157">
        <f>G287*(1+L287/100)</f>
        <v>0</v>
      </c>
      <c r="N287" s="156">
        <v>2.5249999999999999</v>
      </c>
      <c r="O287" s="156">
        <f>ROUND(E287*N287,2)</f>
        <v>18.63</v>
      </c>
      <c r="P287" s="156">
        <v>0</v>
      </c>
      <c r="Q287" s="156">
        <f>ROUND(E287*P287,2)</f>
        <v>0</v>
      </c>
      <c r="R287" s="157"/>
      <c r="S287" s="157" t="s">
        <v>183</v>
      </c>
      <c r="T287" s="157" t="s">
        <v>595</v>
      </c>
      <c r="U287" s="157">
        <v>0.48</v>
      </c>
      <c r="V287" s="157">
        <f>ROUND(E287*U287,2)</f>
        <v>3.54</v>
      </c>
      <c r="W287" s="157"/>
      <c r="X287" s="157" t="s">
        <v>234</v>
      </c>
      <c r="Y287" s="157" t="s">
        <v>171</v>
      </c>
      <c r="Z287" s="147"/>
      <c r="AA287" s="147"/>
      <c r="AB287" s="147"/>
      <c r="AC287" s="147"/>
      <c r="AD287" s="147"/>
      <c r="AE287" s="147"/>
      <c r="AF287" s="147"/>
      <c r="AG287" s="147" t="s">
        <v>235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2" x14ac:dyDescent="0.2">
      <c r="A288" s="154"/>
      <c r="B288" s="155"/>
      <c r="C288" s="253" t="s">
        <v>1414</v>
      </c>
      <c r="D288" s="254"/>
      <c r="E288" s="254"/>
      <c r="F288" s="254"/>
      <c r="G288" s="254"/>
      <c r="H288" s="157"/>
      <c r="I288" s="157"/>
      <c r="J288" s="157"/>
      <c r="K288" s="157"/>
      <c r="L288" s="157"/>
      <c r="M288" s="157"/>
      <c r="N288" s="156"/>
      <c r="O288" s="156"/>
      <c r="P288" s="156"/>
      <c r="Q288" s="156"/>
      <c r="R288" s="157"/>
      <c r="S288" s="157"/>
      <c r="T288" s="157"/>
      <c r="U288" s="157"/>
      <c r="V288" s="157"/>
      <c r="W288" s="157"/>
      <c r="X288" s="157"/>
      <c r="Y288" s="157"/>
      <c r="Z288" s="147"/>
      <c r="AA288" s="147"/>
      <c r="AB288" s="147"/>
      <c r="AC288" s="147"/>
      <c r="AD288" s="147"/>
      <c r="AE288" s="147"/>
      <c r="AF288" s="147"/>
      <c r="AG288" s="147" t="s">
        <v>174</v>
      </c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3" x14ac:dyDescent="0.2">
      <c r="A289" s="154"/>
      <c r="B289" s="155"/>
      <c r="C289" s="251" t="s">
        <v>1415</v>
      </c>
      <c r="D289" s="252"/>
      <c r="E289" s="252"/>
      <c r="F289" s="252"/>
      <c r="G289" s="252"/>
      <c r="H289" s="157"/>
      <c r="I289" s="157"/>
      <c r="J289" s="157"/>
      <c r="K289" s="157"/>
      <c r="L289" s="157"/>
      <c r="M289" s="157"/>
      <c r="N289" s="156"/>
      <c r="O289" s="156"/>
      <c r="P289" s="156"/>
      <c r="Q289" s="156"/>
      <c r="R289" s="157"/>
      <c r="S289" s="157"/>
      <c r="T289" s="157"/>
      <c r="U289" s="157"/>
      <c r="V289" s="157"/>
      <c r="W289" s="157"/>
      <c r="X289" s="157"/>
      <c r="Y289" s="157"/>
      <c r="Z289" s="147"/>
      <c r="AA289" s="147"/>
      <c r="AB289" s="147"/>
      <c r="AC289" s="147"/>
      <c r="AD289" s="147"/>
      <c r="AE289" s="147"/>
      <c r="AF289" s="147"/>
      <c r="AG289" s="147" t="s">
        <v>174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ht="22.5" outlineLevel="2" x14ac:dyDescent="0.2">
      <c r="A290" s="154"/>
      <c r="B290" s="155"/>
      <c r="C290" s="185" t="s">
        <v>1416</v>
      </c>
      <c r="D290" s="183"/>
      <c r="E290" s="184">
        <v>4.4400000000000004</v>
      </c>
      <c r="F290" s="157"/>
      <c r="G290" s="157"/>
      <c r="H290" s="157"/>
      <c r="I290" s="157"/>
      <c r="J290" s="157"/>
      <c r="K290" s="157"/>
      <c r="L290" s="157"/>
      <c r="M290" s="157"/>
      <c r="N290" s="156"/>
      <c r="O290" s="156"/>
      <c r="P290" s="156"/>
      <c r="Q290" s="156"/>
      <c r="R290" s="157"/>
      <c r="S290" s="157"/>
      <c r="T290" s="157"/>
      <c r="U290" s="157"/>
      <c r="V290" s="157"/>
      <c r="W290" s="157"/>
      <c r="X290" s="157"/>
      <c r="Y290" s="157"/>
      <c r="Z290" s="147"/>
      <c r="AA290" s="147"/>
      <c r="AB290" s="147"/>
      <c r="AC290" s="147"/>
      <c r="AD290" s="147"/>
      <c r="AE290" s="147"/>
      <c r="AF290" s="147"/>
      <c r="AG290" s="147" t="s">
        <v>239</v>
      </c>
      <c r="AH290" s="147">
        <v>0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ht="22.5" outlineLevel="3" x14ac:dyDescent="0.2">
      <c r="A291" s="154"/>
      <c r="B291" s="155"/>
      <c r="C291" s="185" t="s">
        <v>1417</v>
      </c>
      <c r="D291" s="183"/>
      <c r="E291" s="184">
        <v>2.94</v>
      </c>
      <c r="F291" s="157"/>
      <c r="G291" s="157"/>
      <c r="H291" s="157"/>
      <c r="I291" s="157"/>
      <c r="J291" s="157"/>
      <c r="K291" s="157"/>
      <c r="L291" s="157"/>
      <c r="M291" s="157"/>
      <c r="N291" s="156"/>
      <c r="O291" s="156"/>
      <c r="P291" s="156"/>
      <c r="Q291" s="156"/>
      <c r="R291" s="157"/>
      <c r="S291" s="157"/>
      <c r="T291" s="157"/>
      <c r="U291" s="157"/>
      <c r="V291" s="157"/>
      <c r="W291" s="157"/>
      <c r="X291" s="157"/>
      <c r="Y291" s="157"/>
      <c r="Z291" s="147"/>
      <c r="AA291" s="147"/>
      <c r="AB291" s="147"/>
      <c r="AC291" s="147"/>
      <c r="AD291" s="147"/>
      <c r="AE291" s="147"/>
      <c r="AF291" s="147"/>
      <c r="AG291" s="147" t="s">
        <v>239</v>
      </c>
      <c r="AH291" s="147">
        <v>0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 x14ac:dyDescent="0.2">
      <c r="A292" s="171">
        <v>20</v>
      </c>
      <c r="B292" s="172" t="s">
        <v>1418</v>
      </c>
      <c r="C292" s="179" t="s">
        <v>1419</v>
      </c>
      <c r="D292" s="173" t="s">
        <v>370</v>
      </c>
      <c r="E292" s="174">
        <v>6.7750000000000004</v>
      </c>
      <c r="F292" s="175"/>
      <c r="G292" s="176">
        <f>ROUND(E292*F292,2)</f>
        <v>0</v>
      </c>
      <c r="H292" s="158"/>
      <c r="I292" s="157">
        <f>ROUND(E292*H292,2)</f>
        <v>0</v>
      </c>
      <c r="J292" s="158"/>
      <c r="K292" s="157">
        <f>ROUND(E292*J292,2)</f>
        <v>0</v>
      </c>
      <c r="L292" s="157">
        <v>21</v>
      </c>
      <c r="M292" s="157">
        <f>G292*(1+L292/100)</f>
        <v>0</v>
      </c>
      <c r="N292" s="156">
        <v>2.5249999999999999</v>
      </c>
      <c r="O292" s="156">
        <f>ROUND(E292*N292,2)</f>
        <v>17.11</v>
      </c>
      <c r="P292" s="156">
        <v>0</v>
      </c>
      <c r="Q292" s="156">
        <f>ROUND(E292*P292,2)</f>
        <v>0</v>
      </c>
      <c r="R292" s="157"/>
      <c r="S292" s="157" t="s">
        <v>183</v>
      </c>
      <c r="T292" s="157" t="s">
        <v>595</v>
      </c>
      <c r="U292" s="157">
        <v>2.58</v>
      </c>
      <c r="V292" s="157">
        <f>ROUND(E292*U292,2)</f>
        <v>17.48</v>
      </c>
      <c r="W292" s="157"/>
      <c r="X292" s="157" t="s">
        <v>234</v>
      </c>
      <c r="Y292" s="157" t="s">
        <v>171</v>
      </c>
      <c r="Z292" s="147"/>
      <c r="AA292" s="147"/>
      <c r="AB292" s="147"/>
      <c r="AC292" s="147"/>
      <c r="AD292" s="147"/>
      <c r="AE292" s="147"/>
      <c r="AF292" s="147"/>
      <c r="AG292" s="147" t="s">
        <v>235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2" x14ac:dyDescent="0.2">
      <c r="A293" s="154"/>
      <c r="B293" s="155"/>
      <c r="C293" s="253" t="s">
        <v>1420</v>
      </c>
      <c r="D293" s="254"/>
      <c r="E293" s="254"/>
      <c r="F293" s="254"/>
      <c r="G293" s="254"/>
      <c r="H293" s="157"/>
      <c r="I293" s="157"/>
      <c r="J293" s="157"/>
      <c r="K293" s="157"/>
      <c r="L293" s="157"/>
      <c r="M293" s="157"/>
      <c r="N293" s="156"/>
      <c r="O293" s="156"/>
      <c r="P293" s="156"/>
      <c r="Q293" s="156"/>
      <c r="R293" s="157"/>
      <c r="S293" s="157"/>
      <c r="T293" s="157"/>
      <c r="U293" s="157"/>
      <c r="V293" s="157"/>
      <c r="W293" s="157"/>
      <c r="X293" s="157"/>
      <c r="Y293" s="157"/>
      <c r="Z293" s="147"/>
      <c r="AA293" s="147"/>
      <c r="AB293" s="147"/>
      <c r="AC293" s="147"/>
      <c r="AD293" s="147"/>
      <c r="AE293" s="147"/>
      <c r="AF293" s="147"/>
      <c r="AG293" s="147" t="s">
        <v>174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3" x14ac:dyDescent="0.2">
      <c r="A294" s="154"/>
      <c r="B294" s="155"/>
      <c r="C294" s="251" t="s">
        <v>1421</v>
      </c>
      <c r="D294" s="252"/>
      <c r="E294" s="252"/>
      <c r="F294" s="252"/>
      <c r="G294" s="252"/>
      <c r="H294" s="157"/>
      <c r="I294" s="157"/>
      <c r="J294" s="157"/>
      <c r="K294" s="157"/>
      <c r="L294" s="157"/>
      <c r="M294" s="157"/>
      <c r="N294" s="156"/>
      <c r="O294" s="156"/>
      <c r="P294" s="156"/>
      <c r="Q294" s="156"/>
      <c r="R294" s="157"/>
      <c r="S294" s="157"/>
      <c r="T294" s="157"/>
      <c r="U294" s="157"/>
      <c r="V294" s="157"/>
      <c r="W294" s="157"/>
      <c r="X294" s="157"/>
      <c r="Y294" s="157"/>
      <c r="Z294" s="147"/>
      <c r="AA294" s="147"/>
      <c r="AB294" s="147"/>
      <c r="AC294" s="147"/>
      <c r="AD294" s="147"/>
      <c r="AE294" s="147"/>
      <c r="AF294" s="147"/>
      <c r="AG294" s="147" t="s">
        <v>174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ht="22.5" outlineLevel="2" x14ac:dyDescent="0.2">
      <c r="A295" s="154"/>
      <c r="B295" s="155"/>
      <c r="C295" s="185" t="s">
        <v>1422</v>
      </c>
      <c r="D295" s="183"/>
      <c r="E295" s="184">
        <v>0.3</v>
      </c>
      <c r="F295" s="157"/>
      <c r="G295" s="157"/>
      <c r="H295" s="157"/>
      <c r="I295" s="157"/>
      <c r="J295" s="157"/>
      <c r="K295" s="157"/>
      <c r="L295" s="157"/>
      <c r="M295" s="157"/>
      <c r="N295" s="156"/>
      <c r="O295" s="156"/>
      <c r="P295" s="156"/>
      <c r="Q295" s="156"/>
      <c r="R295" s="157"/>
      <c r="S295" s="157"/>
      <c r="T295" s="157"/>
      <c r="U295" s="157"/>
      <c r="V295" s="157"/>
      <c r="W295" s="157"/>
      <c r="X295" s="157"/>
      <c r="Y295" s="157"/>
      <c r="Z295" s="147"/>
      <c r="AA295" s="147"/>
      <c r="AB295" s="147"/>
      <c r="AC295" s="147"/>
      <c r="AD295" s="147"/>
      <c r="AE295" s="147"/>
      <c r="AF295" s="147"/>
      <c r="AG295" s="147" t="s">
        <v>239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ht="22.5" outlineLevel="3" x14ac:dyDescent="0.2">
      <c r="A296" s="154"/>
      <c r="B296" s="155"/>
      <c r="C296" s="185" t="s">
        <v>1423</v>
      </c>
      <c r="D296" s="183"/>
      <c r="E296" s="184">
        <v>0.45</v>
      </c>
      <c r="F296" s="157"/>
      <c r="G296" s="157"/>
      <c r="H296" s="157"/>
      <c r="I296" s="157"/>
      <c r="J296" s="157"/>
      <c r="K296" s="157"/>
      <c r="L296" s="157"/>
      <c r="M296" s="157"/>
      <c r="N296" s="156"/>
      <c r="O296" s="156"/>
      <c r="P296" s="156"/>
      <c r="Q296" s="156"/>
      <c r="R296" s="157"/>
      <c r="S296" s="157"/>
      <c r="T296" s="157"/>
      <c r="U296" s="157"/>
      <c r="V296" s="157"/>
      <c r="W296" s="157"/>
      <c r="X296" s="157"/>
      <c r="Y296" s="157"/>
      <c r="Z296" s="147"/>
      <c r="AA296" s="147"/>
      <c r="AB296" s="147"/>
      <c r="AC296" s="147"/>
      <c r="AD296" s="147"/>
      <c r="AE296" s="147"/>
      <c r="AF296" s="147"/>
      <c r="AG296" s="147" t="s">
        <v>239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3" x14ac:dyDescent="0.2">
      <c r="A297" s="154"/>
      <c r="B297" s="155"/>
      <c r="C297" s="185" t="s">
        <v>1268</v>
      </c>
      <c r="D297" s="183"/>
      <c r="E297" s="184"/>
      <c r="F297" s="157"/>
      <c r="G297" s="157"/>
      <c r="H297" s="157"/>
      <c r="I297" s="157"/>
      <c r="J297" s="157"/>
      <c r="K297" s="157"/>
      <c r="L297" s="157"/>
      <c r="M297" s="157"/>
      <c r="N297" s="156"/>
      <c r="O297" s="156"/>
      <c r="P297" s="156"/>
      <c r="Q297" s="156"/>
      <c r="R297" s="157"/>
      <c r="S297" s="157"/>
      <c r="T297" s="157"/>
      <c r="U297" s="157"/>
      <c r="V297" s="157"/>
      <c r="W297" s="157"/>
      <c r="X297" s="157"/>
      <c r="Y297" s="157"/>
      <c r="Z297" s="147"/>
      <c r="AA297" s="147"/>
      <c r="AB297" s="147"/>
      <c r="AC297" s="147"/>
      <c r="AD297" s="147"/>
      <c r="AE297" s="147"/>
      <c r="AF297" s="147"/>
      <c r="AG297" s="147" t="s">
        <v>239</v>
      </c>
      <c r="AH297" s="147">
        <v>0</v>
      </c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3" x14ac:dyDescent="0.2">
      <c r="A298" s="154"/>
      <c r="B298" s="155"/>
      <c r="C298" s="185" t="s">
        <v>1424</v>
      </c>
      <c r="D298" s="183"/>
      <c r="E298" s="184">
        <v>0.1</v>
      </c>
      <c r="F298" s="157"/>
      <c r="G298" s="157"/>
      <c r="H298" s="157"/>
      <c r="I298" s="157"/>
      <c r="J298" s="157"/>
      <c r="K298" s="157"/>
      <c r="L298" s="157"/>
      <c r="M298" s="157"/>
      <c r="N298" s="156"/>
      <c r="O298" s="156"/>
      <c r="P298" s="156"/>
      <c r="Q298" s="156"/>
      <c r="R298" s="157"/>
      <c r="S298" s="157"/>
      <c r="T298" s="157"/>
      <c r="U298" s="157"/>
      <c r="V298" s="157"/>
      <c r="W298" s="157"/>
      <c r="X298" s="157"/>
      <c r="Y298" s="157"/>
      <c r="Z298" s="147"/>
      <c r="AA298" s="147"/>
      <c r="AB298" s="147"/>
      <c r="AC298" s="147"/>
      <c r="AD298" s="147"/>
      <c r="AE298" s="147"/>
      <c r="AF298" s="147"/>
      <c r="AG298" s="147" t="s">
        <v>239</v>
      </c>
      <c r="AH298" s="147">
        <v>0</v>
      </c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ht="22.5" outlineLevel="3" x14ac:dyDescent="0.2">
      <c r="A299" s="154"/>
      <c r="B299" s="155"/>
      <c r="C299" s="185" t="s">
        <v>1425</v>
      </c>
      <c r="D299" s="183"/>
      <c r="E299" s="184">
        <v>0.45</v>
      </c>
      <c r="F299" s="157"/>
      <c r="G299" s="157"/>
      <c r="H299" s="157"/>
      <c r="I299" s="157"/>
      <c r="J299" s="157"/>
      <c r="K299" s="157"/>
      <c r="L299" s="157"/>
      <c r="M299" s="157"/>
      <c r="N299" s="156"/>
      <c r="O299" s="156"/>
      <c r="P299" s="156"/>
      <c r="Q299" s="156"/>
      <c r="R299" s="157"/>
      <c r="S299" s="157"/>
      <c r="T299" s="157"/>
      <c r="U299" s="157"/>
      <c r="V299" s="157"/>
      <c r="W299" s="157"/>
      <c r="X299" s="157"/>
      <c r="Y299" s="157"/>
      <c r="Z299" s="147"/>
      <c r="AA299" s="147"/>
      <c r="AB299" s="147"/>
      <c r="AC299" s="147"/>
      <c r="AD299" s="147"/>
      <c r="AE299" s="147"/>
      <c r="AF299" s="147"/>
      <c r="AG299" s="147" t="s">
        <v>239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3" x14ac:dyDescent="0.2">
      <c r="A300" s="154"/>
      <c r="B300" s="155"/>
      <c r="C300" s="185" t="s">
        <v>1426</v>
      </c>
      <c r="D300" s="183"/>
      <c r="E300" s="184">
        <v>0.1</v>
      </c>
      <c r="F300" s="157"/>
      <c r="G300" s="157"/>
      <c r="H300" s="157"/>
      <c r="I300" s="157"/>
      <c r="J300" s="157"/>
      <c r="K300" s="157"/>
      <c r="L300" s="157"/>
      <c r="M300" s="157"/>
      <c r="N300" s="156"/>
      <c r="O300" s="156"/>
      <c r="P300" s="156"/>
      <c r="Q300" s="156"/>
      <c r="R300" s="157"/>
      <c r="S300" s="157"/>
      <c r="T300" s="157"/>
      <c r="U300" s="157"/>
      <c r="V300" s="157"/>
      <c r="W300" s="157"/>
      <c r="X300" s="157"/>
      <c r="Y300" s="157"/>
      <c r="Z300" s="147"/>
      <c r="AA300" s="147"/>
      <c r="AB300" s="147"/>
      <c r="AC300" s="147"/>
      <c r="AD300" s="147"/>
      <c r="AE300" s="147"/>
      <c r="AF300" s="147"/>
      <c r="AG300" s="147" t="s">
        <v>239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ht="22.5" outlineLevel="3" x14ac:dyDescent="0.2">
      <c r="A301" s="154"/>
      <c r="B301" s="155"/>
      <c r="C301" s="185" t="s">
        <v>1427</v>
      </c>
      <c r="D301" s="183"/>
      <c r="E301" s="184">
        <v>0.6</v>
      </c>
      <c r="F301" s="157"/>
      <c r="G301" s="157"/>
      <c r="H301" s="157"/>
      <c r="I301" s="157"/>
      <c r="J301" s="157"/>
      <c r="K301" s="157"/>
      <c r="L301" s="157"/>
      <c r="M301" s="157"/>
      <c r="N301" s="156"/>
      <c r="O301" s="156"/>
      <c r="P301" s="156"/>
      <c r="Q301" s="156"/>
      <c r="R301" s="157"/>
      <c r="S301" s="157"/>
      <c r="T301" s="157"/>
      <c r="U301" s="157"/>
      <c r="V301" s="157"/>
      <c r="W301" s="157"/>
      <c r="X301" s="157"/>
      <c r="Y301" s="157"/>
      <c r="Z301" s="147"/>
      <c r="AA301" s="147"/>
      <c r="AB301" s="147"/>
      <c r="AC301" s="147"/>
      <c r="AD301" s="147"/>
      <c r="AE301" s="147"/>
      <c r="AF301" s="147"/>
      <c r="AG301" s="147" t="s">
        <v>239</v>
      </c>
      <c r="AH301" s="147">
        <v>0</v>
      </c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ht="22.5" outlineLevel="3" x14ac:dyDescent="0.2">
      <c r="A302" s="154"/>
      <c r="B302" s="155"/>
      <c r="C302" s="185" t="s">
        <v>1428</v>
      </c>
      <c r="D302" s="183"/>
      <c r="E302" s="184">
        <v>1.575</v>
      </c>
      <c r="F302" s="157"/>
      <c r="G302" s="157"/>
      <c r="H302" s="157"/>
      <c r="I302" s="157"/>
      <c r="J302" s="157"/>
      <c r="K302" s="157"/>
      <c r="L302" s="157"/>
      <c r="M302" s="157"/>
      <c r="N302" s="156"/>
      <c r="O302" s="156"/>
      <c r="P302" s="156"/>
      <c r="Q302" s="156"/>
      <c r="R302" s="157"/>
      <c r="S302" s="157"/>
      <c r="T302" s="157"/>
      <c r="U302" s="157"/>
      <c r="V302" s="157"/>
      <c r="W302" s="157"/>
      <c r="X302" s="157"/>
      <c r="Y302" s="157"/>
      <c r="Z302" s="147"/>
      <c r="AA302" s="147"/>
      <c r="AB302" s="147"/>
      <c r="AC302" s="147"/>
      <c r="AD302" s="147"/>
      <c r="AE302" s="147"/>
      <c r="AF302" s="147"/>
      <c r="AG302" s="147" t="s">
        <v>239</v>
      </c>
      <c r="AH302" s="147">
        <v>0</v>
      </c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ht="22.5" outlineLevel="3" x14ac:dyDescent="0.2">
      <c r="A303" s="154"/>
      <c r="B303" s="155"/>
      <c r="C303" s="185" t="s">
        <v>1429</v>
      </c>
      <c r="D303" s="183"/>
      <c r="E303" s="184">
        <v>0.6</v>
      </c>
      <c r="F303" s="157"/>
      <c r="G303" s="157"/>
      <c r="H303" s="157"/>
      <c r="I303" s="157"/>
      <c r="J303" s="157"/>
      <c r="K303" s="157"/>
      <c r="L303" s="157"/>
      <c r="M303" s="157"/>
      <c r="N303" s="156"/>
      <c r="O303" s="156"/>
      <c r="P303" s="156"/>
      <c r="Q303" s="156"/>
      <c r="R303" s="157"/>
      <c r="S303" s="157"/>
      <c r="T303" s="157"/>
      <c r="U303" s="157"/>
      <c r="V303" s="157"/>
      <c r="W303" s="157"/>
      <c r="X303" s="157"/>
      <c r="Y303" s="157"/>
      <c r="Z303" s="147"/>
      <c r="AA303" s="147"/>
      <c r="AB303" s="147"/>
      <c r="AC303" s="147"/>
      <c r="AD303" s="147"/>
      <c r="AE303" s="147"/>
      <c r="AF303" s="147"/>
      <c r="AG303" s="147" t="s">
        <v>239</v>
      </c>
      <c r="AH303" s="147">
        <v>0</v>
      </c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ht="22.5" outlineLevel="3" x14ac:dyDescent="0.2">
      <c r="A304" s="154"/>
      <c r="B304" s="155"/>
      <c r="C304" s="185" t="s">
        <v>1430</v>
      </c>
      <c r="D304" s="183"/>
      <c r="E304" s="184">
        <v>1</v>
      </c>
      <c r="F304" s="157"/>
      <c r="G304" s="157"/>
      <c r="H304" s="157"/>
      <c r="I304" s="157"/>
      <c r="J304" s="157"/>
      <c r="K304" s="157"/>
      <c r="L304" s="157"/>
      <c r="M304" s="157"/>
      <c r="N304" s="156"/>
      <c r="O304" s="156"/>
      <c r="P304" s="156"/>
      <c r="Q304" s="156"/>
      <c r="R304" s="157"/>
      <c r="S304" s="157"/>
      <c r="T304" s="157"/>
      <c r="U304" s="157"/>
      <c r="V304" s="157"/>
      <c r="W304" s="157"/>
      <c r="X304" s="157"/>
      <c r="Y304" s="157"/>
      <c r="Z304" s="147"/>
      <c r="AA304" s="147"/>
      <c r="AB304" s="147"/>
      <c r="AC304" s="147"/>
      <c r="AD304" s="147"/>
      <c r="AE304" s="147"/>
      <c r="AF304" s="147"/>
      <c r="AG304" s="147" t="s">
        <v>239</v>
      </c>
      <c r="AH304" s="147">
        <v>0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ht="22.5" outlineLevel="3" x14ac:dyDescent="0.2">
      <c r="A305" s="154"/>
      <c r="B305" s="155"/>
      <c r="C305" s="185" t="s">
        <v>1431</v>
      </c>
      <c r="D305" s="183"/>
      <c r="E305" s="184">
        <v>0.45</v>
      </c>
      <c r="F305" s="157"/>
      <c r="G305" s="157"/>
      <c r="H305" s="157"/>
      <c r="I305" s="157"/>
      <c r="J305" s="157"/>
      <c r="K305" s="157"/>
      <c r="L305" s="157"/>
      <c r="M305" s="157"/>
      <c r="N305" s="156"/>
      <c r="O305" s="156"/>
      <c r="P305" s="156"/>
      <c r="Q305" s="156"/>
      <c r="R305" s="157"/>
      <c r="S305" s="157"/>
      <c r="T305" s="157"/>
      <c r="U305" s="157"/>
      <c r="V305" s="157"/>
      <c r="W305" s="157"/>
      <c r="X305" s="157"/>
      <c r="Y305" s="157"/>
      <c r="Z305" s="147"/>
      <c r="AA305" s="147"/>
      <c r="AB305" s="147"/>
      <c r="AC305" s="147"/>
      <c r="AD305" s="147"/>
      <c r="AE305" s="147"/>
      <c r="AF305" s="147"/>
      <c r="AG305" s="147" t="s">
        <v>239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3" x14ac:dyDescent="0.2">
      <c r="A306" s="154"/>
      <c r="B306" s="155"/>
      <c r="C306" s="185" t="s">
        <v>1277</v>
      </c>
      <c r="D306" s="183"/>
      <c r="E306" s="184"/>
      <c r="F306" s="157"/>
      <c r="G306" s="157"/>
      <c r="H306" s="157"/>
      <c r="I306" s="157"/>
      <c r="J306" s="157"/>
      <c r="K306" s="157"/>
      <c r="L306" s="157"/>
      <c r="M306" s="157"/>
      <c r="N306" s="156"/>
      <c r="O306" s="156"/>
      <c r="P306" s="156"/>
      <c r="Q306" s="156"/>
      <c r="R306" s="157"/>
      <c r="S306" s="157"/>
      <c r="T306" s="157"/>
      <c r="U306" s="157"/>
      <c r="V306" s="157"/>
      <c r="W306" s="157"/>
      <c r="X306" s="157"/>
      <c r="Y306" s="157"/>
      <c r="Z306" s="147"/>
      <c r="AA306" s="147"/>
      <c r="AB306" s="147"/>
      <c r="AC306" s="147"/>
      <c r="AD306" s="147"/>
      <c r="AE306" s="147"/>
      <c r="AF306" s="147"/>
      <c r="AG306" s="147" t="s">
        <v>239</v>
      </c>
      <c r="AH306" s="147">
        <v>0</v>
      </c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ht="22.5" outlineLevel="3" x14ac:dyDescent="0.2">
      <c r="A307" s="154"/>
      <c r="B307" s="155"/>
      <c r="C307" s="185" t="s">
        <v>1432</v>
      </c>
      <c r="D307" s="183"/>
      <c r="E307" s="184">
        <v>0.3</v>
      </c>
      <c r="F307" s="157"/>
      <c r="G307" s="157"/>
      <c r="H307" s="157"/>
      <c r="I307" s="157"/>
      <c r="J307" s="157"/>
      <c r="K307" s="157"/>
      <c r="L307" s="157"/>
      <c r="M307" s="157"/>
      <c r="N307" s="156"/>
      <c r="O307" s="156"/>
      <c r="P307" s="156"/>
      <c r="Q307" s="156"/>
      <c r="R307" s="157"/>
      <c r="S307" s="157"/>
      <c r="T307" s="157"/>
      <c r="U307" s="157"/>
      <c r="V307" s="157"/>
      <c r="W307" s="157"/>
      <c r="X307" s="157"/>
      <c r="Y307" s="157"/>
      <c r="Z307" s="147"/>
      <c r="AA307" s="147"/>
      <c r="AB307" s="147"/>
      <c r="AC307" s="147"/>
      <c r="AD307" s="147"/>
      <c r="AE307" s="147"/>
      <c r="AF307" s="147"/>
      <c r="AG307" s="147" t="s">
        <v>239</v>
      </c>
      <c r="AH307" s="147">
        <v>0</v>
      </c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ht="22.5" outlineLevel="3" x14ac:dyDescent="0.2">
      <c r="A308" s="154"/>
      <c r="B308" s="155"/>
      <c r="C308" s="185" t="s">
        <v>1433</v>
      </c>
      <c r="D308" s="183"/>
      <c r="E308" s="184">
        <v>0.45</v>
      </c>
      <c r="F308" s="157"/>
      <c r="G308" s="157"/>
      <c r="H308" s="157"/>
      <c r="I308" s="157"/>
      <c r="J308" s="157"/>
      <c r="K308" s="157"/>
      <c r="L308" s="157"/>
      <c r="M308" s="157"/>
      <c r="N308" s="156"/>
      <c r="O308" s="156"/>
      <c r="P308" s="156"/>
      <c r="Q308" s="156"/>
      <c r="R308" s="157"/>
      <c r="S308" s="157"/>
      <c r="T308" s="157"/>
      <c r="U308" s="157"/>
      <c r="V308" s="157"/>
      <c r="W308" s="157"/>
      <c r="X308" s="157"/>
      <c r="Y308" s="157"/>
      <c r="Z308" s="147"/>
      <c r="AA308" s="147"/>
      <c r="AB308" s="147"/>
      <c r="AC308" s="147"/>
      <c r="AD308" s="147"/>
      <c r="AE308" s="147"/>
      <c r="AF308" s="147"/>
      <c r="AG308" s="147" t="s">
        <v>239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3" x14ac:dyDescent="0.2">
      <c r="A309" s="154"/>
      <c r="B309" s="155"/>
      <c r="C309" s="185" t="s">
        <v>1434</v>
      </c>
      <c r="D309" s="183"/>
      <c r="E309" s="184">
        <v>0.1</v>
      </c>
      <c r="F309" s="157"/>
      <c r="G309" s="157"/>
      <c r="H309" s="157"/>
      <c r="I309" s="157"/>
      <c r="J309" s="157"/>
      <c r="K309" s="157"/>
      <c r="L309" s="157"/>
      <c r="M309" s="157"/>
      <c r="N309" s="156"/>
      <c r="O309" s="156"/>
      <c r="P309" s="156"/>
      <c r="Q309" s="156"/>
      <c r="R309" s="157"/>
      <c r="S309" s="157"/>
      <c r="T309" s="157"/>
      <c r="U309" s="157"/>
      <c r="V309" s="157"/>
      <c r="W309" s="157"/>
      <c r="X309" s="157"/>
      <c r="Y309" s="157"/>
      <c r="Z309" s="147"/>
      <c r="AA309" s="147"/>
      <c r="AB309" s="147"/>
      <c r="AC309" s="147"/>
      <c r="AD309" s="147"/>
      <c r="AE309" s="147"/>
      <c r="AF309" s="147"/>
      <c r="AG309" s="147" t="s">
        <v>239</v>
      </c>
      <c r="AH309" s="147">
        <v>0</v>
      </c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ht="22.5" outlineLevel="3" x14ac:dyDescent="0.2">
      <c r="A310" s="154"/>
      <c r="B310" s="155"/>
      <c r="C310" s="185" t="s">
        <v>1435</v>
      </c>
      <c r="D310" s="183"/>
      <c r="E310" s="184">
        <v>0.3</v>
      </c>
      <c r="F310" s="157"/>
      <c r="G310" s="157"/>
      <c r="H310" s="157"/>
      <c r="I310" s="157"/>
      <c r="J310" s="157"/>
      <c r="K310" s="157"/>
      <c r="L310" s="157"/>
      <c r="M310" s="157"/>
      <c r="N310" s="156"/>
      <c r="O310" s="156"/>
      <c r="P310" s="156"/>
      <c r="Q310" s="156"/>
      <c r="R310" s="157"/>
      <c r="S310" s="157"/>
      <c r="T310" s="157"/>
      <c r="U310" s="157"/>
      <c r="V310" s="157"/>
      <c r="W310" s="157"/>
      <c r="X310" s="157"/>
      <c r="Y310" s="157"/>
      <c r="Z310" s="147"/>
      <c r="AA310" s="147"/>
      <c r="AB310" s="147"/>
      <c r="AC310" s="147"/>
      <c r="AD310" s="147"/>
      <c r="AE310" s="147"/>
      <c r="AF310" s="147"/>
      <c r="AG310" s="147" t="s">
        <v>239</v>
      </c>
      <c r="AH310" s="147">
        <v>0</v>
      </c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x14ac:dyDescent="0.2">
      <c r="A311" s="164" t="s">
        <v>163</v>
      </c>
      <c r="B311" s="165" t="s">
        <v>116</v>
      </c>
      <c r="C311" s="178" t="s">
        <v>117</v>
      </c>
      <c r="D311" s="166"/>
      <c r="E311" s="167"/>
      <c r="F311" s="168"/>
      <c r="G311" s="169">
        <f>SUMIF(AG312:AG645,"&lt;&gt;NOR",G312:G645)</f>
        <v>0</v>
      </c>
      <c r="H311" s="163"/>
      <c r="I311" s="163">
        <f>SUM(I312:I645)</f>
        <v>0</v>
      </c>
      <c r="J311" s="163"/>
      <c r="K311" s="163">
        <f>SUM(K312:K645)</f>
        <v>0</v>
      </c>
      <c r="L311" s="163"/>
      <c r="M311" s="163">
        <f>SUM(M312:M645)</f>
        <v>0</v>
      </c>
      <c r="N311" s="162"/>
      <c r="O311" s="162">
        <f>SUM(O312:O645)</f>
        <v>73.750000000000043</v>
      </c>
      <c r="P311" s="162"/>
      <c r="Q311" s="162">
        <f>SUM(Q312:Q645)</f>
        <v>0</v>
      </c>
      <c r="R311" s="163"/>
      <c r="S311" s="163"/>
      <c r="T311" s="163"/>
      <c r="U311" s="163"/>
      <c r="V311" s="163">
        <f>SUM(V312:V645)</f>
        <v>910.4799999999999</v>
      </c>
      <c r="W311" s="163"/>
      <c r="X311" s="163"/>
      <c r="Y311" s="163"/>
      <c r="AG311" t="s">
        <v>164</v>
      </c>
    </row>
    <row r="312" spans="1:60" outlineLevel="1" x14ac:dyDescent="0.2">
      <c r="A312" s="171">
        <v>21</v>
      </c>
      <c r="B312" s="172" t="s">
        <v>1436</v>
      </c>
      <c r="C312" s="179" t="s">
        <v>1437</v>
      </c>
      <c r="D312" s="173" t="s">
        <v>414</v>
      </c>
      <c r="E312" s="174">
        <v>5</v>
      </c>
      <c r="F312" s="175"/>
      <c r="G312" s="176">
        <f>ROUND(E312*F312,2)</f>
        <v>0</v>
      </c>
      <c r="H312" s="158"/>
      <c r="I312" s="157">
        <f>ROUND(E312*H312,2)</f>
        <v>0</v>
      </c>
      <c r="J312" s="158"/>
      <c r="K312" s="157">
        <f>ROUND(E312*J312,2)</f>
        <v>0</v>
      </c>
      <c r="L312" s="157">
        <v>21</v>
      </c>
      <c r="M312" s="157">
        <f>G312*(1+L312/100)</f>
        <v>0</v>
      </c>
      <c r="N312" s="156">
        <v>2.58E-2</v>
      </c>
      <c r="O312" s="156">
        <f>ROUND(E312*N312,2)</f>
        <v>0.13</v>
      </c>
      <c r="P312" s="156">
        <v>0</v>
      </c>
      <c r="Q312" s="156">
        <f>ROUND(E312*P312,2)</f>
        <v>0</v>
      </c>
      <c r="R312" s="157" t="s">
        <v>402</v>
      </c>
      <c r="S312" s="157" t="s">
        <v>183</v>
      </c>
      <c r="T312" s="157" t="s">
        <v>595</v>
      </c>
      <c r="U312" s="157">
        <v>0</v>
      </c>
      <c r="V312" s="157">
        <f>ROUND(E312*U312,2)</f>
        <v>0</v>
      </c>
      <c r="W312" s="157"/>
      <c r="X312" s="157" t="s">
        <v>403</v>
      </c>
      <c r="Y312" s="157" t="s">
        <v>171</v>
      </c>
      <c r="Z312" s="147"/>
      <c r="AA312" s="147"/>
      <c r="AB312" s="147"/>
      <c r="AC312" s="147"/>
      <c r="AD312" s="147"/>
      <c r="AE312" s="147"/>
      <c r="AF312" s="147"/>
      <c r="AG312" s="147" t="s">
        <v>404</v>
      </c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2" x14ac:dyDescent="0.2">
      <c r="A313" s="154"/>
      <c r="B313" s="155"/>
      <c r="C313" s="253" t="s">
        <v>1438</v>
      </c>
      <c r="D313" s="254"/>
      <c r="E313" s="254"/>
      <c r="F313" s="254"/>
      <c r="G313" s="254"/>
      <c r="H313" s="157"/>
      <c r="I313" s="157"/>
      <c r="J313" s="157"/>
      <c r="K313" s="157"/>
      <c r="L313" s="157"/>
      <c r="M313" s="157"/>
      <c r="N313" s="156"/>
      <c r="O313" s="156"/>
      <c r="P313" s="156"/>
      <c r="Q313" s="156"/>
      <c r="R313" s="157"/>
      <c r="S313" s="157"/>
      <c r="T313" s="157"/>
      <c r="U313" s="157"/>
      <c r="V313" s="157"/>
      <c r="W313" s="157"/>
      <c r="X313" s="157"/>
      <c r="Y313" s="157"/>
      <c r="Z313" s="147"/>
      <c r="AA313" s="147"/>
      <c r="AB313" s="147"/>
      <c r="AC313" s="147"/>
      <c r="AD313" s="147"/>
      <c r="AE313" s="147"/>
      <c r="AF313" s="147"/>
      <c r="AG313" s="147" t="s">
        <v>174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1" x14ac:dyDescent="0.2">
      <c r="A314" s="171">
        <v>22</v>
      </c>
      <c r="B314" s="172" t="s">
        <v>1439</v>
      </c>
      <c r="C314" s="179" t="s">
        <v>1440</v>
      </c>
      <c r="D314" s="173" t="s">
        <v>414</v>
      </c>
      <c r="E314" s="174">
        <v>2</v>
      </c>
      <c r="F314" s="175"/>
      <c r="G314" s="176">
        <f>ROUND(E314*F314,2)</f>
        <v>0</v>
      </c>
      <c r="H314" s="158"/>
      <c r="I314" s="157">
        <f>ROUND(E314*H314,2)</f>
        <v>0</v>
      </c>
      <c r="J314" s="158"/>
      <c r="K314" s="157">
        <f>ROUND(E314*J314,2)</f>
        <v>0</v>
      </c>
      <c r="L314" s="157">
        <v>21</v>
      </c>
      <c r="M314" s="157">
        <f>G314*(1+L314/100)</f>
        <v>0</v>
      </c>
      <c r="N314" s="156">
        <v>2.3699999999999999E-2</v>
      </c>
      <c r="O314" s="156">
        <f>ROUND(E314*N314,2)</f>
        <v>0.05</v>
      </c>
      <c r="P314" s="156">
        <v>0</v>
      </c>
      <c r="Q314" s="156">
        <f>ROUND(E314*P314,2)</f>
        <v>0</v>
      </c>
      <c r="R314" s="157" t="s">
        <v>402</v>
      </c>
      <c r="S314" s="157" t="s">
        <v>183</v>
      </c>
      <c r="T314" s="157" t="s">
        <v>595</v>
      </c>
      <c r="U314" s="157">
        <v>0</v>
      </c>
      <c r="V314" s="157">
        <f>ROUND(E314*U314,2)</f>
        <v>0</v>
      </c>
      <c r="W314" s="157"/>
      <c r="X314" s="157" t="s">
        <v>403</v>
      </c>
      <c r="Y314" s="157" t="s">
        <v>171</v>
      </c>
      <c r="Z314" s="147"/>
      <c r="AA314" s="147"/>
      <c r="AB314" s="147"/>
      <c r="AC314" s="147"/>
      <c r="AD314" s="147"/>
      <c r="AE314" s="147"/>
      <c r="AF314" s="147"/>
      <c r="AG314" s="147" t="s">
        <v>404</v>
      </c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2" x14ac:dyDescent="0.2">
      <c r="A315" s="154"/>
      <c r="B315" s="155"/>
      <c r="C315" s="253" t="s">
        <v>1441</v>
      </c>
      <c r="D315" s="254"/>
      <c r="E315" s="254"/>
      <c r="F315" s="254"/>
      <c r="G315" s="254"/>
      <c r="H315" s="157"/>
      <c r="I315" s="157"/>
      <c r="J315" s="157"/>
      <c r="K315" s="157"/>
      <c r="L315" s="157"/>
      <c r="M315" s="157"/>
      <c r="N315" s="156"/>
      <c r="O315" s="156"/>
      <c r="P315" s="156"/>
      <c r="Q315" s="156"/>
      <c r="R315" s="157"/>
      <c r="S315" s="157"/>
      <c r="T315" s="157"/>
      <c r="U315" s="157"/>
      <c r="V315" s="157"/>
      <c r="W315" s="157"/>
      <c r="X315" s="157"/>
      <c r="Y315" s="157"/>
      <c r="Z315" s="147"/>
      <c r="AA315" s="147"/>
      <c r="AB315" s="147"/>
      <c r="AC315" s="147"/>
      <c r="AD315" s="147"/>
      <c r="AE315" s="147"/>
      <c r="AF315" s="147"/>
      <c r="AG315" s="147" t="s">
        <v>174</v>
      </c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1" x14ac:dyDescent="0.2">
      <c r="A316" s="171">
        <v>23</v>
      </c>
      <c r="B316" s="172" t="s">
        <v>1442</v>
      </c>
      <c r="C316" s="179" t="s">
        <v>1443</v>
      </c>
      <c r="D316" s="173" t="s">
        <v>414</v>
      </c>
      <c r="E316" s="174">
        <v>1</v>
      </c>
      <c r="F316" s="175"/>
      <c r="G316" s="176">
        <f>ROUND(E316*F316,2)</f>
        <v>0</v>
      </c>
      <c r="H316" s="158"/>
      <c r="I316" s="157">
        <f>ROUND(E316*H316,2)</f>
        <v>0</v>
      </c>
      <c r="J316" s="158"/>
      <c r="K316" s="157">
        <f>ROUND(E316*J316,2)</f>
        <v>0</v>
      </c>
      <c r="L316" s="157">
        <v>21</v>
      </c>
      <c r="M316" s="157">
        <f>G316*(1+L316/100)</f>
        <v>0</v>
      </c>
      <c r="N316" s="156">
        <v>2.3699999999999999E-2</v>
      </c>
      <c r="O316" s="156">
        <f>ROUND(E316*N316,2)</f>
        <v>0.02</v>
      </c>
      <c r="P316" s="156">
        <v>0</v>
      </c>
      <c r="Q316" s="156">
        <f>ROUND(E316*P316,2)</f>
        <v>0</v>
      </c>
      <c r="R316" s="157" t="s">
        <v>402</v>
      </c>
      <c r="S316" s="157" t="s">
        <v>183</v>
      </c>
      <c r="T316" s="157" t="s">
        <v>595</v>
      </c>
      <c r="U316" s="157">
        <v>0</v>
      </c>
      <c r="V316" s="157">
        <f>ROUND(E316*U316,2)</f>
        <v>0</v>
      </c>
      <c r="W316" s="157"/>
      <c r="X316" s="157" t="s">
        <v>403</v>
      </c>
      <c r="Y316" s="157" t="s">
        <v>171</v>
      </c>
      <c r="Z316" s="147"/>
      <c r="AA316" s="147"/>
      <c r="AB316" s="147"/>
      <c r="AC316" s="147"/>
      <c r="AD316" s="147"/>
      <c r="AE316" s="147"/>
      <c r="AF316" s="147"/>
      <c r="AG316" s="147" t="s">
        <v>404</v>
      </c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2" x14ac:dyDescent="0.2">
      <c r="A317" s="154"/>
      <c r="B317" s="155"/>
      <c r="C317" s="253" t="s">
        <v>1444</v>
      </c>
      <c r="D317" s="254"/>
      <c r="E317" s="254"/>
      <c r="F317" s="254"/>
      <c r="G317" s="254"/>
      <c r="H317" s="157"/>
      <c r="I317" s="157"/>
      <c r="J317" s="157"/>
      <c r="K317" s="157"/>
      <c r="L317" s="157"/>
      <c r="M317" s="157"/>
      <c r="N317" s="156"/>
      <c r="O317" s="156"/>
      <c r="P317" s="156"/>
      <c r="Q317" s="156"/>
      <c r="R317" s="157"/>
      <c r="S317" s="157"/>
      <c r="T317" s="157"/>
      <c r="U317" s="157"/>
      <c r="V317" s="157"/>
      <c r="W317" s="157"/>
      <c r="X317" s="157"/>
      <c r="Y317" s="157"/>
      <c r="Z317" s="147"/>
      <c r="AA317" s="147"/>
      <c r="AB317" s="147"/>
      <c r="AC317" s="147"/>
      <c r="AD317" s="147"/>
      <c r="AE317" s="147"/>
      <c r="AF317" s="147"/>
      <c r="AG317" s="147" t="s">
        <v>174</v>
      </c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1" x14ac:dyDescent="0.2">
      <c r="A318" s="171">
        <v>24</v>
      </c>
      <c r="B318" s="172" t="s">
        <v>1445</v>
      </c>
      <c r="C318" s="179" t="s">
        <v>1446</v>
      </c>
      <c r="D318" s="173" t="s">
        <v>414</v>
      </c>
      <c r="E318" s="174">
        <v>1</v>
      </c>
      <c r="F318" s="175"/>
      <c r="G318" s="176">
        <f>ROUND(E318*F318,2)</f>
        <v>0</v>
      </c>
      <c r="H318" s="158"/>
      <c r="I318" s="157">
        <f>ROUND(E318*H318,2)</f>
        <v>0</v>
      </c>
      <c r="J318" s="158"/>
      <c r="K318" s="157">
        <f>ROUND(E318*J318,2)</f>
        <v>0</v>
      </c>
      <c r="L318" s="157">
        <v>21</v>
      </c>
      <c r="M318" s="157">
        <f>G318*(1+L318/100)</f>
        <v>0</v>
      </c>
      <c r="N318" s="156">
        <v>2.3699999999999999E-2</v>
      </c>
      <c r="O318" s="156">
        <f>ROUND(E318*N318,2)</f>
        <v>0.02</v>
      </c>
      <c r="P318" s="156">
        <v>0</v>
      </c>
      <c r="Q318" s="156">
        <f>ROUND(E318*P318,2)</f>
        <v>0</v>
      </c>
      <c r="R318" s="157" t="s">
        <v>402</v>
      </c>
      <c r="S318" s="157" t="s">
        <v>183</v>
      </c>
      <c r="T318" s="157" t="s">
        <v>595</v>
      </c>
      <c r="U318" s="157">
        <v>0</v>
      </c>
      <c r="V318" s="157">
        <f>ROUND(E318*U318,2)</f>
        <v>0</v>
      </c>
      <c r="W318" s="157"/>
      <c r="X318" s="157" t="s">
        <v>403</v>
      </c>
      <c r="Y318" s="157" t="s">
        <v>171</v>
      </c>
      <c r="Z318" s="147"/>
      <c r="AA318" s="147"/>
      <c r="AB318" s="147"/>
      <c r="AC318" s="147"/>
      <c r="AD318" s="147"/>
      <c r="AE318" s="147"/>
      <c r="AF318" s="147"/>
      <c r="AG318" s="147" t="s">
        <v>404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2" x14ac:dyDescent="0.2">
      <c r="A319" s="154"/>
      <c r="B319" s="155"/>
      <c r="C319" s="253" t="s">
        <v>1447</v>
      </c>
      <c r="D319" s="254"/>
      <c r="E319" s="254"/>
      <c r="F319" s="254"/>
      <c r="G319" s="254"/>
      <c r="H319" s="157"/>
      <c r="I319" s="157"/>
      <c r="J319" s="157"/>
      <c r="K319" s="157"/>
      <c r="L319" s="157"/>
      <c r="M319" s="157"/>
      <c r="N319" s="156"/>
      <c r="O319" s="156"/>
      <c r="P319" s="156"/>
      <c r="Q319" s="156"/>
      <c r="R319" s="157"/>
      <c r="S319" s="157"/>
      <c r="T319" s="157"/>
      <c r="U319" s="157"/>
      <c r="V319" s="157"/>
      <c r="W319" s="157"/>
      <c r="X319" s="157"/>
      <c r="Y319" s="157"/>
      <c r="Z319" s="147"/>
      <c r="AA319" s="147"/>
      <c r="AB319" s="147"/>
      <c r="AC319" s="147"/>
      <c r="AD319" s="147"/>
      <c r="AE319" s="147"/>
      <c r="AF319" s="147"/>
      <c r="AG319" s="147" t="s">
        <v>174</v>
      </c>
      <c r="AH319" s="147"/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1" x14ac:dyDescent="0.2">
      <c r="A320" s="171">
        <v>25</v>
      </c>
      <c r="B320" s="172" t="s">
        <v>1448</v>
      </c>
      <c r="C320" s="179" t="s">
        <v>1449</v>
      </c>
      <c r="D320" s="173" t="s">
        <v>414</v>
      </c>
      <c r="E320" s="174">
        <v>1</v>
      </c>
      <c r="F320" s="175"/>
      <c r="G320" s="176">
        <f>ROUND(E320*F320,2)</f>
        <v>0</v>
      </c>
      <c r="H320" s="158"/>
      <c r="I320" s="157">
        <f>ROUND(E320*H320,2)</f>
        <v>0</v>
      </c>
      <c r="J320" s="158"/>
      <c r="K320" s="157">
        <f>ROUND(E320*J320,2)</f>
        <v>0</v>
      </c>
      <c r="L320" s="157">
        <v>21</v>
      </c>
      <c r="M320" s="157">
        <f>G320*(1+L320/100)</f>
        <v>0</v>
      </c>
      <c r="N320" s="156">
        <v>2.75E-2</v>
      </c>
      <c r="O320" s="156">
        <f>ROUND(E320*N320,2)</f>
        <v>0.03</v>
      </c>
      <c r="P320" s="156">
        <v>0</v>
      </c>
      <c r="Q320" s="156">
        <f>ROUND(E320*P320,2)</f>
        <v>0</v>
      </c>
      <c r="R320" s="157" t="s">
        <v>402</v>
      </c>
      <c r="S320" s="157" t="s">
        <v>183</v>
      </c>
      <c r="T320" s="157" t="s">
        <v>595</v>
      </c>
      <c r="U320" s="157">
        <v>0</v>
      </c>
      <c r="V320" s="157">
        <f>ROUND(E320*U320,2)</f>
        <v>0</v>
      </c>
      <c r="W320" s="157"/>
      <c r="X320" s="157" t="s">
        <v>403</v>
      </c>
      <c r="Y320" s="157" t="s">
        <v>171</v>
      </c>
      <c r="Z320" s="147"/>
      <c r="AA320" s="147"/>
      <c r="AB320" s="147"/>
      <c r="AC320" s="147"/>
      <c r="AD320" s="147"/>
      <c r="AE320" s="147"/>
      <c r="AF320" s="147"/>
      <c r="AG320" s="147" t="s">
        <v>404</v>
      </c>
      <c r="AH320" s="147"/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2" x14ac:dyDescent="0.2">
      <c r="A321" s="154"/>
      <c r="B321" s="155"/>
      <c r="C321" s="253" t="s">
        <v>1450</v>
      </c>
      <c r="D321" s="254"/>
      <c r="E321" s="254"/>
      <c r="F321" s="254"/>
      <c r="G321" s="254"/>
      <c r="H321" s="157"/>
      <c r="I321" s="157"/>
      <c r="J321" s="157"/>
      <c r="K321" s="157"/>
      <c r="L321" s="157"/>
      <c r="M321" s="157"/>
      <c r="N321" s="156"/>
      <c r="O321" s="156"/>
      <c r="P321" s="156"/>
      <c r="Q321" s="156"/>
      <c r="R321" s="157"/>
      <c r="S321" s="157"/>
      <c r="T321" s="157"/>
      <c r="U321" s="157"/>
      <c r="V321" s="157"/>
      <c r="W321" s="157"/>
      <c r="X321" s="157"/>
      <c r="Y321" s="157"/>
      <c r="Z321" s="147"/>
      <c r="AA321" s="147"/>
      <c r="AB321" s="147"/>
      <c r="AC321" s="147"/>
      <c r="AD321" s="147"/>
      <c r="AE321" s="147"/>
      <c r="AF321" s="147"/>
      <c r="AG321" s="147" t="s">
        <v>174</v>
      </c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1" x14ac:dyDescent="0.2">
      <c r="A322" s="171">
        <v>26</v>
      </c>
      <c r="B322" s="172" t="s">
        <v>1451</v>
      </c>
      <c r="C322" s="179" t="s">
        <v>1452</v>
      </c>
      <c r="D322" s="173" t="s">
        <v>414</v>
      </c>
      <c r="E322" s="174">
        <v>1</v>
      </c>
      <c r="F322" s="175"/>
      <c r="G322" s="176">
        <f>ROUND(E322*F322,2)</f>
        <v>0</v>
      </c>
      <c r="H322" s="158"/>
      <c r="I322" s="157">
        <f>ROUND(E322*H322,2)</f>
        <v>0</v>
      </c>
      <c r="J322" s="158"/>
      <c r="K322" s="157">
        <f>ROUND(E322*J322,2)</f>
        <v>0</v>
      </c>
      <c r="L322" s="157">
        <v>21</v>
      </c>
      <c r="M322" s="157">
        <f>G322*(1+L322/100)</f>
        <v>0</v>
      </c>
      <c r="N322" s="156">
        <v>2.1999999999999999E-2</v>
      </c>
      <c r="O322" s="156">
        <f>ROUND(E322*N322,2)</f>
        <v>0.02</v>
      </c>
      <c r="P322" s="156">
        <v>0</v>
      </c>
      <c r="Q322" s="156">
        <f>ROUND(E322*P322,2)</f>
        <v>0</v>
      </c>
      <c r="R322" s="157" t="s">
        <v>402</v>
      </c>
      <c r="S322" s="157" t="s">
        <v>183</v>
      </c>
      <c r="T322" s="157" t="s">
        <v>595</v>
      </c>
      <c r="U322" s="157">
        <v>0</v>
      </c>
      <c r="V322" s="157">
        <f>ROUND(E322*U322,2)</f>
        <v>0</v>
      </c>
      <c r="W322" s="157"/>
      <c r="X322" s="157" t="s">
        <v>403</v>
      </c>
      <c r="Y322" s="157" t="s">
        <v>171</v>
      </c>
      <c r="Z322" s="147"/>
      <c r="AA322" s="147"/>
      <c r="AB322" s="147"/>
      <c r="AC322" s="147"/>
      <c r="AD322" s="147"/>
      <c r="AE322" s="147"/>
      <c r="AF322" s="147"/>
      <c r="AG322" s="147" t="s">
        <v>404</v>
      </c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2" x14ac:dyDescent="0.2">
      <c r="A323" s="154"/>
      <c r="B323" s="155"/>
      <c r="C323" s="253" t="s">
        <v>1453</v>
      </c>
      <c r="D323" s="254"/>
      <c r="E323" s="254"/>
      <c r="F323" s="254"/>
      <c r="G323" s="254"/>
      <c r="H323" s="157"/>
      <c r="I323" s="157"/>
      <c r="J323" s="157"/>
      <c r="K323" s="157"/>
      <c r="L323" s="157"/>
      <c r="M323" s="157"/>
      <c r="N323" s="156"/>
      <c r="O323" s="156"/>
      <c r="P323" s="156"/>
      <c r="Q323" s="156"/>
      <c r="R323" s="157"/>
      <c r="S323" s="157"/>
      <c r="T323" s="157"/>
      <c r="U323" s="157"/>
      <c r="V323" s="157"/>
      <c r="W323" s="157"/>
      <c r="X323" s="157"/>
      <c r="Y323" s="157"/>
      <c r="Z323" s="147"/>
      <c r="AA323" s="147"/>
      <c r="AB323" s="147"/>
      <c r="AC323" s="147"/>
      <c r="AD323" s="147"/>
      <c r="AE323" s="147"/>
      <c r="AF323" s="147"/>
      <c r="AG323" s="147" t="s">
        <v>174</v>
      </c>
      <c r="AH323" s="147"/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ht="22.5" outlineLevel="1" x14ac:dyDescent="0.2">
      <c r="A324" s="171">
        <v>27</v>
      </c>
      <c r="B324" s="172" t="s">
        <v>1454</v>
      </c>
      <c r="C324" s="179" t="s">
        <v>1455</v>
      </c>
      <c r="D324" s="173" t="s">
        <v>414</v>
      </c>
      <c r="E324" s="174">
        <v>11</v>
      </c>
      <c r="F324" s="175"/>
      <c r="G324" s="176">
        <f>ROUND(E324*F324,2)</f>
        <v>0</v>
      </c>
      <c r="H324" s="158"/>
      <c r="I324" s="157">
        <f>ROUND(E324*H324,2)</f>
        <v>0</v>
      </c>
      <c r="J324" s="158"/>
      <c r="K324" s="157">
        <f>ROUND(E324*J324,2)</f>
        <v>0</v>
      </c>
      <c r="L324" s="157">
        <v>21</v>
      </c>
      <c r="M324" s="157">
        <f>G324*(1+L324/100)</f>
        <v>0</v>
      </c>
      <c r="N324" s="156">
        <v>1.3100000000000001E-2</v>
      </c>
      <c r="O324" s="156">
        <f>ROUND(E324*N324,2)</f>
        <v>0.14000000000000001</v>
      </c>
      <c r="P324" s="156">
        <v>0</v>
      </c>
      <c r="Q324" s="156">
        <f>ROUND(E324*P324,2)</f>
        <v>0</v>
      </c>
      <c r="R324" s="157" t="s">
        <v>402</v>
      </c>
      <c r="S324" s="157" t="s">
        <v>183</v>
      </c>
      <c r="T324" s="157" t="s">
        <v>595</v>
      </c>
      <c r="U324" s="157">
        <v>0</v>
      </c>
      <c r="V324" s="157">
        <f>ROUND(E324*U324,2)</f>
        <v>0</v>
      </c>
      <c r="W324" s="157"/>
      <c r="X324" s="157" t="s">
        <v>403</v>
      </c>
      <c r="Y324" s="157" t="s">
        <v>171</v>
      </c>
      <c r="Z324" s="147"/>
      <c r="AA324" s="147"/>
      <c r="AB324" s="147"/>
      <c r="AC324" s="147"/>
      <c r="AD324" s="147"/>
      <c r="AE324" s="147"/>
      <c r="AF324" s="147"/>
      <c r="AG324" s="147" t="s">
        <v>404</v>
      </c>
      <c r="AH324" s="147"/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2" x14ac:dyDescent="0.2">
      <c r="A325" s="154"/>
      <c r="B325" s="155"/>
      <c r="C325" s="253" t="s">
        <v>1456</v>
      </c>
      <c r="D325" s="254"/>
      <c r="E325" s="254"/>
      <c r="F325" s="254"/>
      <c r="G325" s="254"/>
      <c r="H325" s="157"/>
      <c r="I325" s="157"/>
      <c r="J325" s="157"/>
      <c r="K325" s="157"/>
      <c r="L325" s="157"/>
      <c r="M325" s="157"/>
      <c r="N325" s="156"/>
      <c r="O325" s="156"/>
      <c r="P325" s="156"/>
      <c r="Q325" s="156"/>
      <c r="R325" s="157"/>
      <c r="S325" s="157"/>
      <c r="T325" s="157"/>
      <c r="U325" s="157"/>
      <c r="V325" s="157"/>
      <c r="W325" s="157"/>
      <c r="X325" s="157"/>
      <c r="Y325" s="157"/>
      <c r="Z325" s="147"/>
      <c r="AA325" s="147"/>
      <c r="AB325" s="147"/>
      <c r="AC325" s="147"/>
      <c r="AD325" s="147"/>
      <c r="AE325" s="147"/>
      <c r="AF325" s="147"/>
      <c r="AG325" s="147" t="s">
        <v>174</v>
      </c>
      <c r="AH325" s="147"/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1" x14ac:dyDescent="0.2">
      <c r="A326" s="171">
        <v>28</v>
      </c>
      <c r="B326" s="172" t="s">
        <v>1457</v>
      </c>
      <c r="C326" s="179" t="s">
        <v>1458</v>
      </c>
      <c r="D326" s="173" t="s">
        <v>414</v>
      </c>
      <c r="E326" s="174">
        <v>11</v>
      </c>
      <c r="F326" s="175"/>
      <c r="G326" s="176">
        <f>ROUND(E326*F326,2)</f>
        <v>0</v>
      </c>
      <c r="H326" s="158"/>
      <c r="I326" s="157">
        <f>ROUND(E326*H326,2)</f>
        <v>0</v>
      </c>
      <c r="J326" s="158"/>
      <c r="K326" s="157">
        <f>ROUND(E326*J326,2)</f>
        <v>0</v>
      </c>
      <c r="L326" s="157">
        <v>21</v>
      </c>
      <c r="M326" s="157">
        <f>G326*(1+L326/100)</f>
        <v>0</v>
      </c>
      <c r="N326" s="156">
        <v>0</v>
      </c>
      <c r="O326" s="156">
        <f>ROUND(E326*N326,2)</f>
        <v>0</v>
      </c>
      <c r="P326" s="156">
        <v>0</v>
      </c>
      <c r="Q326" s="156">
        <f>ROUND(E326*P326,2)</f>
        <v>0</v>
      </c>
      <c r="R326" s="157"/>
      <c r="S326" s="157" t="s">
        <v>183</v>
      </c>
      <c r="T326" s="157" t="s">
        <v>595</v>
      </c>
      <c r="U326" s="157">
        <v>1.25</v>
      </c>
      <c r="V326" s="157">
        <f>ROUND(E326*U326,2)</f>
        <v>13.75</v>
      </c>
      <c r="W326" s="157"/>
      <c r="X326" s="157" t="s">
        <v>234</v>
      </c>
      <c r="Y326" s="157" t="s">
        <v>171</v>
      </c>
      <c r="Z326" s="147"/>
      <c r="AA326" s="147"/>
      <c r="AB326" s="147"/>
      <c r="AC326" s="147"/>
      <c r="AD326" s="147"/>
      <c r="AE326" s="147"/>
      <c r="AF326" s="147"/>
      <c r="AG326" s="147" t="s">
        <v>235</v>
      </c>
      <c r="AH326" s="147"/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2" x14ac:dyDescent="0.2">
      <c r="A327" s="154"/>
      <c r="B327" s="155"/>
      <c r="C327" s="253" t="s">
        <v>1456</v>
      </c>
      <c r="D327" s="254"/>
      <c r="E327" s="254"/>
      <c r="F327" s="254"/>
      <c r="G327" s="254"/>
      <c r="H327" s="157"/>
      <c r="I327" s="157"/>
      <c r="J327" s="157"/>
      <c r="K327" s="157"/>
      <c r="L327" s="157"/>
      <c r="M327" s="157"/>
      <c r="N327" s="156"/>
      <c r="O327" s="156"/>
      <c r="P327" s="156"/>
      <c r="Q327" s="156"/>
      <c r="R327" s="157"/>
      <c r="S327" s="157"/>
      <c r="T327" s="157"/>
      <c r="U327" s="157"/>
      <c r="V327" s="157"/>
      <c r="W327" s="157"/>
      <c r="X327" s="157"/>
      <c r="Y327" s="157"/>
      <c r="Z327" s="147"/>
      <c r="AA327" s="147"/>
      <c r="AB327" s="147"/>
      <c r="AC327" s="147"/>
      <c r="AD327" s="147"/>
      <c r="AE327" s="147"/>
      <c r="AF327" s="147"/>
      <c r="AG327" s="147" t="s">
        <v>174</v>
      </c>
      <c r="AH327" s="147"/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1" x14ac:dyDescent="0.2">
      <c r="A328" s="171">
        <v>29</v>
      </c>
      <c r="B328" s="172" t="s">
        <v>1459</v>
      </c>
      <c r="C328" s="179" t="s">
        <v>1460</v>
      </c>
      <c r="D328" s="173" t="s">
        <v>414</v>
      </c>
      <c r="E328" s="174">
        <v>11</v>
      </c>
      <c r="F328" s="175"/>
      <c r="G328" s="176">
        <f>ROUND(E328*F328,2)</f>
        <v>0</v>
      </c>
      <c r="H328" s="158"/>
      <c r="I328" s="157">
        <f>ROUND(E328*H328,2)</f>
        <v>0</v>
      </c>
      <c r="J328" s="158"/>
      <c r="K328" s="157">
        <f>ROUND(E328*J328,2)</f>
        <v>0</v>
      </c>
      <c r="L328" s="157">
        <v>21</v>
      </c>
      <c r="M328" s="157">
        <f>G328*(1+L328/100)</f>
        <v>0</v>
      </c>
      <c r="N328" s="156">
        <v>1.2E-2</v>
      </c>
      <c r="O328" s="156">
        <f>ROUND(E328*N328,2)</f>
        <v>0.13</v>
      </c>
      <c r="P328" s="156">
        <v>0</v>
      </c>
      <c r="Q328" s="156">
        <f>ROUND(E328*P328,2)</f>
        <v>0</v>
      </c>
      <c r="R328" s="157" t="s">
        <v>402</v>
      </c>
      <c r="S328" s="157" t="s">
        <v>183</v>
      </c>
      <c r="T328" s="157" t="s">
        <v>595</v>
      </c>
      <c r="U328" s="157">
        <v>0</v>
      </c>
      <c r="V328" s="157">
        <f>ROUND(E328*U328,2)</f>
        <v>0</v>
      </c>
      <c r="W328" s="157"/>
      <c r="X328" s="157" t="s">
        <v>403</v>
      </c>
      <c r="Y328" s="157" t="s">
        <v>171</v>
      </c>
      <c r="Z328" s="147"/>
      <c r="AA328" s="147"/>
      <c r="AB328" s="147"/>
      <c r="AC328" s="147"/>
      <c r="AD328" s="147"/>
      <c r="AE328" s="147"/>
      <c r="AF328" s="147"/>
      <c r="AG328" s="147" t="s">
        <v>404</v>
      </c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2" x14ac:dyDescent="0.2">
      <c r="A329" s="154"/>
      <c r="B329" s="155"/>
      <c r="C329" s="253" t="s">
        <v>1456</v>
      </c>
      <c r="D329" s="254"/>
      <c r="E329" s="254"/>
      <c r="F329" s="254"/>
      <c r="G329" s="254"/>
      <c r="H329" s="157"/>
      <c r="I329" s="157"/>
      <c r="J329" s="157"/>
      <c r="K329" s="157"/>
      <c r="L329" s="157"/>
      <c r="M329" s="157"/>
      <c r="N329" s="156"/>
      <c r="O329" s="156"/>
      <c r="P329" s="156"/>
      <c r="Q329" s="156"/>
      <c r="R329" s="157"/>
      <c r="S329" s="157"/>
      <c r="T329" s="157"/>
      <c r="U329" s="157"/>
      <c r="V329" s="157"/>
      <c r="W329" s="157"/>
      <c r="X329" s="157"/>
      <c r="Y329" s="157"/>
      <c r="Z329" s="147"/>
      <c r="AA329" s="147"/>
      <c r="AB329" s="147"/>
      <c r="AC329" s="147"/>
      <c r="AD329" s="147"/>
      <c r="AE329" s="147"/>
      <c r="AF329" s="147"/>
      <c r="AG329" s="147" t="s">
        <v>174</v>
      </c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ht="22.5" outlineLevel="1" x14ac:dyDescent="0.2">
      <c r="A330" s="171">
        <v>30</v>
      </c>
      <c r="B330" s="172" t="s">
        <v>1461</v>
      </c>
      <c r="C330" s="179" t="s">
        <v>1462</v>
      </c>
      <c r="D330" s="173" t="s">
        <v>414</v>
      </c>
      <c r="E330" s="174">
        <v>30</v>
      </c>
      <c r="F330" s="175"/>
      <c r="G330" s="176">
        <f>ROUND(E330*F330,2)</f>
        <v>0</v>
      </c>
      <c r="H330" s="158"/>
      <c r="I330" s="157">
        <f>ROUND(E330*H330,2)</f>
        <v>0</v>
      </c>
      <c r="J330" s="158"/>
      <c r="K330" s="157">
        <f>ROUND(E330*J330,2)</f>
        <v>0</v>
      </c>
      <c r="L330" s="157">
        <v>21</v>
      </c>
      <c r="M330" s="157">
        <f>G330*(1+L330/100)</f>
        <v>0</v>
      </c>
      <c r="N330" s="156">
        <v>7.0400000000000003E-3</v>
      </c>
      <c r="O330" s="156">
        <f>ROUND(E330*N330,2)</f>
        <v>0.21</v>
      </c>
      <c r="P330" s="156">
        <v>0</v>
      </c>
      <c r="Q330" s="156">
        <f>ROUND(E330*P330,2)</f>
        <v>0</v>
      </c>
      <c r="R330" s="157" t="s">
        <v>402</v>
      </c>
      <c r="S330" s="157" t="s">
        <v>183</v>
      </c>
      <c r="T330" s="157" t="s">
        <v>595</v>
      </c>
      <c r="U330" s="157">
        <v>0</v>
      </c>
      <c r="V330" s="157">
        <f>ROUND(E330*U330,2)</f>
        <v>0</v>
      </c>
      <c r="W330" s="157"/>
      <c r="X330" s="157" t="s">
        <v>403</v>
      </c>
      <c r="Y330" s="157" t="s">
        <v>171</v>
      </c>
      <c r="Z330" s="147"/>
      <c r="AA330" s="147"/>
      <c r="AB330" s="147"/>
      <c r="AC330" s="147"/>
      <c r="AD330" s="147"/>
      <c r="AE330" s="147"/>
      <c r="AF330" s="147"/>
      <c r="AG330" s="147" t="s">
        <v>404</v>
      </c>
      <c r="AH330" s="147"/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2" x14ac:dyDescent="0.2">
      <c r="A331" s="154"/>
      <c r="B331" s="155"/>
      <c r="C331" s="253" t="s">
        <v>1463</v>
      </c>
      <c r="D331" s="254"/>
      <c r="E331" s="254"/>
      <c r="F331" s="254"/>
      <c r="G331" s="254"/>
      <c r="H331" s="157"/>
      <c r="I331" s="157"/>
      <c r="J331" s="157"/>
      <c r="K331" s="157"/>
      <c r="L331" s="157"/>
      <c r="M331" s="157"/>
      <c r="N331" s="156"/>
      <c r="O331" s="156"/>
      <c r="P331" s="156"/>
      <c r="Q331" s="156"/>
      <c r="R331" s="157"/>
      <c r="S331" s="157"/>
      <c r="T331" s="157"/>
      <c r="U331" s="157"/>
      <c r="V331" s="157"/>
      <c r="W331" s="157"/>
      <c r="X331" s="157"/>
      <c r="Y331" s="157"/>
      <c r="Z331" s="147"/>
      <c r="AA331" s="147"/>
      <c r="AB331" s="147"/>
      <c r="AC331" s="147"/>
      <c r="AD331" s="147"/>
      <c r="AE331" s="147"/>
      <c r="AF331" s="147"/>
      <c r="AG331" s="147" t="s">
        <v>174</v>
      </c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2" x14ac:dyDescent="0.2">
      <c r="A332" s="154"/>
      <c r="B332" s="155"/>
      <c r="C332" s="185" t="s">
        <v>1464</v>
      </c>
      <c r="D332" s="183"/>
      <c r="E332" s="184">
        <v>8</v>
      </c>
      <c r="F332" s="157"/>
      <c r="G332" s="157"/>
      <c r="H332" s="157"/>
      <c r="I332" s="157"/>
      <c r="J332" s="157"/>
      <c r="K332" s="157"/>
      <c r="L332" s="157"/>
      <c r="M332" s="157"/>
      <c r="N332" s="156"/>
      <c r="O332" s="156"/>
      <c r="P332" s="156"/>
      <c r="Q332" s="156"/>
      <c r="R332" s="157"/>
      <c r="S332" s="157"/>
      <c r="T332" s="157"/>
      <c r="U332" s="157"/>
      <c r="V332" s="157"/>
      <c r="W332" s="157"/>
      <c r="X332" s="157"/>
      <c r="Y332" s="157"/>
      <c r="Z332" s="147"/>
      <c r="AA332" s="147"/>
      <c r="AB332" s="147"/>
      <c r="AC332" s="147"/>
      <c r="AD332" s="147"/>
      <c r="AE332" s="147"/>
      <c r="AF332" s="147"/>
      <c r="AG332" s="147" t="s">
        <v>239</v>
      </c>
      <c r="AH332" s="147">
        <v>0</v>
      </c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3" x14ac:dyDescent="0.2">
      <c r="A333" s="154"/>
      <c r="B333" s="155"/>
      <c r="C333" s="185" t="s">
        <v>1465</v>
      </c>
      <c r="D333" s="183"/>
      <c r="E333" s="184">
        <v>16</v>
      </c>
      <c r="F333" s="157"/>
      <c r="G333" s="157"/>
      <c r="H333" s="157"/>
      <c r="I333" s="157"/>
      <c r="J333" s="157"/>
      <c r="K333" s="157"/>
      <c r="L333" s="157"/>
      <c r="M333" s="157"/>
      <c r="N333" s="156"/>
      <c r="O333" s="156"/>
      <c r="P333" s="156"/>
      <c r="Q333" s="156"/>
      <c r="R333" s="157"/>
      <c r="S333" s="157"/>
      <c r="T333" s="157"/>
      <c r="U333" s="157"/>
      <c r="V333" s="157"/>
      <c r="W333" s="157"/>
      <c r="X333" s="157"/>
      <c r="Y333" s="157"/>
      <c r="Z333" s="147"/>
      <c r="AA333" s="147"/>
      <c r="AB333" s="147"/>
      <c r="AC333" s="147"/>
      <c r="AD333" s="147"/>
      <c r="AE333" s="147"/>
      <c r="AF333" s="147"/>
      <c r="AG333" s="147" t="s">
        <v>239</v>
      </c>
      <c r="AH333" s="147">
        <v>0</v>
      </c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3" x14ac:dyDescent="0.2">
      <c r="A334" s="154"/>
      <c r="B334" s="155"/>
      <c r="C334" s="185" t="s">
        <v>1466</v>
      </c>
      <c r="D334" s="183"/>
      <c r="E334" s="184">
        <v>6</v>
      </c>
      <c r="F334" s="157"/>
      <c r="G334" s="157"/>
      <c r="H334" s="157"/>
      <c r="I334" s="157"/>
      <c r="J334" s="157"/>
      <c r="K334" s="157"/>
      <c r="L334" s="157"/>
      <c r="M334" s="157"/>
      <c r="N334" s="156"/>
      <c r="O334" s="156"/>
      <c r="P334" s="156"/>
      <c r="Q334" s="156"/>
      <c r="R334" s="157"/>
      <c r="S334" s="157"/>
      <c r="T334" s="157"/>
      <c r="U334" s="157"/>
      <c r="V334" s="157"/>
      <c r="W334" s="157"/>
      <c r="X334" s="157"/>
      <c r="Y334" s="157"/>
      <c r="Z334" s="147"/>
      <c r="AA334" s="147"/>
      <c r="AB334" s="147"/>
      <c r="AC334" s="147"/>
      <c r="AD334" s="147"/>
      <c r="AE334" s="147"/>
      <c r="AF334" s="147"/>
      <c r="AG334" s="147" t="s">
        <v>239</v>
      </c>
      <c r="AH334" s="147">
        <v>0</v>
      </c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ht="22.5" outlineLevel="1" x14ac:dyDescent="0.2">
      <c r="A335" s="171">
        <v>31</v>
      </c>
      <c r="B335" s="172" t="s">
        <v>1467</v>
      </c>
      <c r="C335" s="179" t="s">
        <v>1468</v>
      </c>
      <c r="D335" s="173" t="s">
        <v>414</v>
      </c>
      <c r="E335" s="174">
        <v>30</v>
      </c>
      <c r="F335" s="175"/>
      <c r="G335" s="176">
        <f>ROUND(E335*F335,2)</f>
        <v>0</v>
      </c>
      <c r="H335" s="158"/>
      <c r="I335" s="157">
        <f>ROUND(E335*H335,2)</f>
        <v>0</v>
      </c>
      <c r="J335" s="158"/>
      <c r="K335" s="157">
        <f>ROUND(E335*J335,2)</f>
        <v>0</v>
      </c>
      <c r="L335" s="157">
        <v>21</v>
      </c>
      <c r="M335" s="157">
        <f>G335*(1+L335/100)</f>
        <v>0</v>
      </c>
      <c r="N335" s="156">
        <v>3.0000000000000001E-3</v>
      </c>
      <c r="O335" s="156">
        <f>ROUND(E335*N335,2)</f>
        <v>0.09</v>
      </c>
      <c r="P335" s="156">
        <v>0</v>
      </c>
      <c r="Q335" s="156">
        <f>ROUND(E335*P335,2)</f>
        <v>0</v>
      </c>
      <c r="R335" s="157" t="s">
        <v>402</v>
      </c>
      <c r="S335" s="157" t="s">
        <v>183</v>
      </c>
      <c r="T335" s="157" t="s">
        <v>595</v>
      </c>
      <c r="U335" s="157">
        <v>0</v>
      </c>
      <c r="V335" s="157">
        <f>ROUND(E335*U335,2)</f>
        <v>0</v>
      </c>
      <c r="W335" s="157"/>
      <c r="X335" s="157" t="s">
        <v>403</v>
      </c>
      <c r="Y335" s="157" t="s">
        <v>171</v>
      </c>
      <c r="Z335" s="147"/>
      <c r="AA335" s="147"/>
      <c r="AB335" s="147"/>
      <c r="AC335" s="147"/>
      <c r="AD335" s="147"/>
      <c r="AE335" s="147"/>
      <c r="AF335" s="147"/>
      <c r="AG335" s="147" t="s">
        <v>404</v>
      </c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2" x14ac:dyDescent="0.2">
      <c r="A336" s="154"/>
      <c r="B336" s="155"/>
      <c r="C336" s="253" t="s">
        <v>1469</v>
      </c>
      <c r="D336" s="254"/>
      <c r="E336" s="254"/>
      <c r="F336" s="254"/>
      <c r="G336" s="254"/>
      <c r="H336" s="157"/>
      <c r="I336" s="157"/>
      <c r="J336" s="157"/>
      <c r="K336" s="157"/>
      <c r="L336" s="157"/>
      <c r="M336" s="157"/>
      <c r="N336" s="156"/>
      <c r="O336" s="156"/>
      <c r="P336" s="156"/>
      <c r="Q336" s="156"/>
      <c r="R336" s="157"/>
      <c r="S336" s="157"/>
      <c r="T336" s="157"/>
      <c r="U336" s="157"/>
      <c r="V336" s="157"/>
      <c r="W336" s="157"/>
      <c r="X336" s="157"/>
      <c r="Y336" s="157"/>
      <c r="Z336" s="147"/>
      <c r="AA336" s="147"/>
      <c r="AB336" s="147"/>
      <c r="AC336" s="147"/>
      <c r="AD336" s="147"/>
      <c r="AE336" s="147"/>
      <c r="AF336" s="147"/>
      <c r="AG336" s="147" t="s">
        <v>174</v>
      </c>
      <c r="AH336" s="147"/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2" x14ac:dyDescent="0.2">
      <c r="A337" s="154"/>
      <c r="B337" s="155"/>
      <c r="C337" s="185" t="s">
        <v>1464</v>
      </c>
      <c r="D337" s="183"/>
      <c r="E337" s="184">
        <v>8</v>
      </c>
      <c r="F337" s="157"/>
      <c r="G337" s="157"/>
      <c r="H337" s="157"/>
      <c r="I337" s="157"/>
      <c r="J337" s="157"/>
      <c r="K337" s="157"/>
      <c r="L337" s="157"/>
      <c r="M337" s="157"/>
      <c r="N337" s="156"/>
      <c r="O337" s="156"/>
      <c r="P337" s="156"/>
      <c r="Q337" s="156"/>
      <c r="R337" s="157"/>
      <c r="S337" s="157"/>
      <c r="T337" s="157"/>
      <c r="U337" s="157"/>
      <c r="V337" s="157"/>
      <c r="W337" s="157"/>
      <c r="X337" s="157"/>
      <c r="Y337" s="157"/>
      <c r="Z337" s="147"/>
      <c r="AA337" s="147"/>
      <c r="AB337" s="147"/>
      <c r="AC337" s="147"/>
      <c r="AD337" s="147"/>
      <c r="AE337" s="147"/>
      <c r="AF337" s="147"/>
      <c r="AG337" s="147" t="s">
        <v>239</v>
      </c>
      <c r="AH337" s="147">
        <v>0</v>
      </c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3" x14ac:dyDescent="0.2">
      <c r="A338" s="154"/>
      <c r="B338" s="155"/>
      <c r="C338" s="185" t="s">
        <v>1465</v>
      </c>
      <c r="D338" s="183"/>
      <c r="E338" s="184">
        <v>16</v>
      </c>
      <c r="F338" s="157"/>
      <c r="G338" s="157"/>
      <c r="H338" s="157"/>
      <c r="I338" s="157"/>
      <c r="J338" s="157"/>
      <c r="K338" s="157"/>
      <c r="L338" s="157"/>
      <c r="M338" s="157"/>
      <c r="N338" s="156"/>
      <c r="O338" s="156"/>
      <c r="P338" s="156"/>
      <c r="Q338" s="156"/>
      <c r="R338" s="157"/>
      <c r="S338" s="157"/>
      <c r="T338" s="157"/>
      <c r="U338" s="157"/>
      <c r="V338" s="157"/>
      <c r="W338" s="157"/>
      <c r="X338" s="157"/>
      <c r="Y338" s="157"/>
      <c r="Z338" s="147"/>
      <c r="AA338" s="147"/>
      <c r="AB338" s="147"/>
      <c r="AC338" s="147"/>
      <c r="AD338" s="147"/>
      <c r="AE338" s="147"/>
      <c r="AF338" s="147"/>
      <c r="AG338" s="147" t="s">
        <v>239</v>
      </c>
      <c r="AH338" s="147">
        <v>0</v>
      </c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3" x14ac:dyDescent="0.2">
      <c r="A339" s="154"/>
      <c r="B339" s="155"/>
      <c r="C339" s="185" t="s">
        <v>1466</v>
      </c>
      <c r="D339" s="183"/>
      <c r="E339" s="184">
        <v>6</v>
      </c>
      <c r="F339" s="157"/>
      <c r="G339" s="157"/>
      <c r="H339" s="157"/>
      <c r="I339" s="157"/>
      <c r="J339" s="157"/>
      <c r="K339" s="157"/>
      <c r="L339" s="157"/>
      <c r="M339" s="157"/>
      <c r="N339" s="156"/>
      <c r="O339" s="156"/>
      <c r="P339" s="156"/>
      <c r="Q339" s="156"/>
      <c r="R339" s="157"/>
      <c r="S339" s="157"/>
      <c r="T339" s="157"/>
      <c r="U339" s="157"/>
      <c r="V339" s="157"/>
      <c r="W339" s="157"/>
      <c r="X339" s="157"/>
      <c r="Y339" s="157"/>
      <c r="Z339" s="147"/>
      <c r="AA339" s="147"/>
      <c r="AB339" s="147"/>
      <c r="AC339" s="147"/>
      <c r="AD339" s="147"/>
      <c r="AE339" s="147"/>
      <c r="AF339" s="147"/>
      <c r="AG339" s="147" t="s">
        <v>239</v>
      </c>
      <c r="AH339" s="147">
        <v>0</v>
      </c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1" x14ac:dyDescent="0.2">
      <c r="A340" s="171">
        <v>32</v>
      </c>
      <c r="B340" s="172" t="s">
        <v>1470</v>
      </c>
      <c r="C340" s="179" t="s">
        <v>1471</v>
      </c>
      <c r="D340" s="173" t="s">
        <v>414</v>
      </c>
      <c r="E340" s="174">
        <v>30</v>
      </c>
      <c r="F340" s="175"/>
      <c r="G340" s="176">
        <f>ROUND(E340*F340,2)</f>
        <v>0</v>
      </c>
      <c r="H340" s="158"/>
      <c r="I340" s="157">
        <f>ROUND(E340*H340,2)</f>
        <v>0</v>
      </c>
      <c r="J340" s="158"/>
      <c r="K340" s="157">
        <f>ROUND(E340*J340,2)</f>
        <v>0</v>
      </c>
      <c r="L340" s="157">
        <v>21</v>
      </c>
      <c r="M340" s="157">
        <f>G340*(1+L340/100)</f>
        <v>0</v>
      </c>
      <c r="N340" s="156">
        <v>0</v>
      </c>
      <c r="O340" s="156">
        <f>ROUND(E340*N340,2)</f>
        <v>0</v>
      </c>
      <c r="P340" s="156">
        <v>0</v>
      </c>
      <c r="Q340" s="156">
        <f>ROUND(E340*P340,2)</f>
        <v>0</v>
      </c>
      <c r="R340" s="157"/>
      <c r="S340" s="157" t="s">
        <v>183</v>
      </c>
      <c r="T340" s="157" t="s">
        <v>595</v>
      </c>
      <c r="U340" s="157">
        <v>0.52</v>
      </c>
      <c r="V340" s="157">
        <f>ROUND(E340*U340,2)</f>
        <v>15.6</v>
      </c>
      <c r="W340" s="157"/>
      <c r="X340" s="157" t="s">
        <v>234</v>
      </c>
      <c r="Y340" s="157" t="s">
        <v>171</v>
      </c>
      <c r="Z340" s="147"/>
      <c r="AA340" s="147"/>
      <c r="AB340" s="147"/>
      <c r="AC340" s="147"/>
      <c r="AD340" s="147"/>
      <c r="AE340" s="147"/>
      <c r="AF340" s="147"/>
      <c r="AG340" s="147" t="s">
        <v>235</v>
      </c>
      <c r="AH340" s="147"/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2" x14ac:dyDescent="0.2">
      <c r="A341" s="154"/>
      <c r="B341" s="155"/>
      <c r="C341" s="253" t="s">
        <v>1469</v>
      </c>
      <c r="D341" s="254"/>
      <c r="E341" s="254"/>
      <c r="F341" s="254"/>
      <c r="G341" s="254"/>
      <c r="H341" s="157"/>
      <c r="I341" s="157"/>
      <c r="J341" s="157"/>
      <c r="K341" s="157"/>
      <c r="L341" s="157"/>
      <c r="M341" s="157"/>
      <c r="N341" s="156"/>
      <c r="O341" s="156"/>
      <c r="P341" s="156"/>
      <c r="Q341" s="156"/>
      <c r="R341" s="157"/>
      <c r="S341" s="157"/>
      <c r="T341" s="157"/>
      <c r="U341" s="157"/>
      <c r="V341" s="157"/>
      <c r="W341" s="157"/>
      <c r="X341" s="157"/>
      <c r="Y341" s="157"/>
      <c r="Z341" s="147"/>
      <c r="AA341" s="147"/>
      <c r="AB341" s="147"/>
      <c r="AC341" s="147"/>
      <c r="AD341" s="147"/>
      <c r="AE341" s="147"/>
      <c r="AF341" s="147"/>
      <c r="AG341" s="147" t="s">
        <v>174</v>
      </c>
      <c r="AH341" s="147"/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2" x14ac:dyDescent="0.2">
      <c r="A342" s="154"/>
      <c r="B342" s="155"/>
      <c r="C342" s="185" t="s">
        <v>1464</v>
      </c>
      <c r="D342" s="183"/>
      <c r="E342" s="184">
        <v>8</v>
      </c>
      <c r="F342" s="157"/>
      <c r="G342" s="157"/>
      <c r="H342" s="157"/>
      <c r="I342" s="157"/>
      <c r="J342" s="157"/>
      <c r="K342" s="157"/>
      <c r="L342" s="157"/>
      <c r="M342" s="157"/>
      <c r="N342" s="156"/>
      <c r="O342" s="156"/>
      <c r="P342" s="156"/>
      <c r="Q342" s="156"/>
      <c r="R342" s="157"/>
      <c r="S342" s="157"/>
      <c r="T342" s="157"/>
      <c r="U342" s="157"/>
      <c r="V342" s="157"/>
      <c r="W342" s="157"/>
      <c r="X342" s="157"/>
      <c r="Y342" s="157"/>
      <c r="Z342" s="147"/>
      <c r="AA342" s="147"/>
      <c r="AB342" s="147"/>
      <c r="AC342" s="147"/>
      <c r="AD342" s="147"/>
      <c r="AE342" s="147"/>
      <c r="AF342" s="147"/>
      <c r="AG342" s="147" t="s">
        <v>239</v>
      </c>
      <c r="AH342" s="147">
        <v>0</v>
      </c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3" x14ac:dyDescent="0.2">
      <c r="A343" s="154"/>
      <c r="B343" s="155"/>
      <c r="C343" s="185" t="s">
        <v>1465</v>
      </c>
      <c r="D343" s="183"/>
      <c r="E343" s="184">
        <v>16</v>
      </c>
      <c r="F343" s="157"/>
      <c r="G343" s="157"/>
      <c r="H343" s="157"/>
      <c r="I343" s="157"/>
      <c r="J343" s="157"/>
      <c r="K343" s="157"/>
      <c r="L343" s="157"/>
      <c r="M343" s="157"/>
      <c r="N343" s="156"/>
      <c r="O343" s="156"/>
      <c r="P343" s="156"/>
      <c r="Q343" s="156"/>
      <c r="R343" s="157"/>
      <c r="S343" s="157"/>
      <c r="T343" s="157"/>
      <c r="U343" s="157"/>
      <c r="V343" s="157"/>
      <c r="W343" s="157"/>
      <c r="X343" s="157"/>
      <c r="Y343" s="157"/>
      <c r="Z343" s="147"/>
      <c r="AA343" s="147"/>
      <c r="AB343" s="147"/>
      <c r="AC343" s="147"/>
      <c r="AD343" s="147"/>
      <c r="AE343" s="147"/>
      <c r="AF343" s="147"/>
      <c r="AG343" s="147" t="s">
        <v>239</v>
      </c>
      <c r="AH343" s="147">
        <v>0</v>
      </c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3" x14ac:dyDescent="0.2">
      <c r="A344" s="154"/>
      <c r="B344" s="155"/>
      <c r="C344" s="185" t="s">
        <v>1466</v>
      </c>
      <c r="D344" s="183"/>
      <c r="E344" s="184">
        <v>6</v>
      </c>
      <c r="F344" s="157"/>
      <c r="G344" s="157"/>
      <c r="H344" s="157"/>
      <c r="I344" s="157"/>
      <c r="J344" s="157"/>
      <c r="K344" s="157"/>
      <c r="L344" s="157"/>
      <c r="M344" s="157"/>
      <c r="N344" s="156"/>
      <c r="O344" s="156"/>
      <c r="P344" s="156"/>
      <c r="Q344" s="156"/>
      <c r="R344" s="157"/>
      <c r="S344" s="157"/>
      <c r="T344" s="157"/>
      <c r="U344" s="157"/>
      <c r="V344" s="157"/>
      <c r="W344" s="157"/>
      <c r="X344" s="157"/>
      <c r="Y344" s="157"/>
      <c r="Z344" s="147"/>
      <c r="AA344" s="147"/>
      <c r="AB344" s="147"/>
      <c r="AC344" s="147"/>
      <c r="AD344" s="147"/>
      <c r="AE344" s="147"/>
      <c r="AF344" s="147"/>
      <c r="AG344" s="147" t="s">
        <v>239</v>
      </c>
      <c r="AH344" s="147">
        <v>0</v>
      </c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1" x14ac:dyDescent="0.2">
      <c r="A345" s="171">
        <v>33</v>
      </c>
      <c r="B345" s="172" t="s">
        <v>1472</v>
      </c>
      <c r="C345" s="179" t="s">
        <v>1473</v>
      </c>
      <c r="D345" s="173" t="s">
        <v>414</v>
      </c>
      <c r="E345" s="174">
        <v>27</v>
      </c>
      <c r="F345" s="175"/>
      <c r="G345" s="176">
        <f>ROUND(E345*F345,2)</f>
        <v>0</v>
      </c>
      <c r="H345" s="158"/>
      <c r="I345" s="157">
        <f>ROUND(E345*H345,2)</f>
        <v>0</v>
      </c>
      <c r="J345" s="158"/>
      <c r="K345" s="157">
        <f>ROUND(E345*J345,2)</f>
        <v>0</v>
      </c>
      <c r="L345" s="157">
        <v>21</v>
      </c>
      <c r="M345" s="157">
        <f>G345*(1+L345/100)</f>
        <v>0</v>
      </c>
      <c r="N345" s="156">
        <v>7.4999999999999997E-2</v>
      </c>
      <c r="O345" s="156">
        <f>ROUND(E345*N345,2)</f>
        <v>2.0299999999999998</v>
      </c>
      <c r="P345" s="156">
        <v>0</v>
      </c>
      <c r="Q345" s="156">
        <f>ROUND(E345*P345,2)</f>
        <v>0</v>
      </c>
      <c r="R345" s="157" t="s">
        <v>402</v>
      </c>
      <c r="S345" s="157" t="s">
        <v>183</v>
      </c>
      <c r="T345" s="157" t="s">
        <v>595</v>
      </c>
      <c r="U345" s="157">
        <v>0</v>
      </c>
      <c r="V345" s="157">
        <f>ROUND(E345*U345,2)</f>
        <v>0</v>
      </c>
      <c r="W345" s="157"/>
      <c r="X345" s="157" t="s">
        <v>403</v>
      </c>
      <c r="Y345" s="157" t="s">
        <v>171</v>
      </c>
      <c r="Z345" s="147"/>
      <c r="AA345" s="147"/>
      <c r="AB345" s="147"/>
      <c r="AC345" s="147"/>
      <c r="AD345" s="147"/>
      <c r="AE345" s="147"/>
      <c r="AF345" s="147"/>
      <c r="AG345" s="147" t="s">
        <v>404</v>
      </c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2" x14ac:dyDescent="0.2">
      <c r="A346" s="154"/>
      <c r="B346" s="155"/>
      <c r="C346" s="253" t="s">
        <v>1474</v>
      </c>
      <c r="D346" s="254"/>
      <c r="E346" s="254"/>
      <c r="F346" s="254"/>
      <c r="G346" s="254"/>
      <c r="H346" s="157"/>
      <c r="I346" s="157"/>
      <c r="J346" s="157"/>
      <c r="K346" s="157"/>
      <c r="L346" s="157"/>
      <c r="M346" s="157"/>
      <c r="N346" s="156"/>
      <c r="O346" s="156"/>
      <c r="P346" s="156"/>
      <c r="Q346" s="156"/>
      <c r="R346" s="157"/>
      <c r="S346" s="157"/>
      <c r="T346" s="157"/>
      <c r="U346" s="157"/>
      <c r="V346" s="157"/>
      <c r="W346" s="157"/>
      <c r="X346" s="157"/>
      <c r="Y346" s="157"/>
      <c r="Z346" s="147"/>
      <c r="AA346" s="147"/>
      <c r="AB346" s="147"/>
      <c r="AC346" s="147"/>
      <c r="AD346" s="147"/>
      <c r="AE346" s="147"/>
      <c r="AF346" s="147"/>
      <c r="AG346" s="147" t="s">
        <v>174</v>
      </c>
      <c r="AH346" s="147"/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2" x14ac:dyDescent="0.2">
      <c r="A347" s="154"/>
      <c r="B347" s="155"/>
      <c r="C347" s="185" t="s">
        <v>1475</v>
      </c>
      <c r="D347" s="183"/>
      <c r="E347" s="184">
        <v>7</v>
      </c>
      <c r="F347" s="157"/>
      <c r="G347" s="157"/>
      <c r="H347" s="157"/>
      <c r="I347" s="157"/>
      <c r="J347" s="157"/>
      <c r="K347" s="157"/>
      <c r="L347" s="157"/>
      <c r="M347" s="157"/>
      <c r="N347" s="156"/>
      <c r="O347" s="156"/>
      <c r="P347" s="156"/>
      <c r="Q347" s="156"/>
      <c r="R347" s="157"/>
      <c r="S347" s="157"/>
      <c r="T347" s="157"/>
      <c r="U347" s="157"/>
      <c r="V347" s="157"/>
      <c r="W347" s="157"/>
      <c r="X347" s="157"/>
      <c r="Y347" s="157"/>
      <c r="Z347" s="147"/>
      <c r="AA347" s="147"/>
      <c r="AB347" s="147"/>
      <c r="AC347" s="147"/>
      <c r="AD347" s="147"/>
      <c r="AE347" s="147"/>
      <c r="AF347" s="147"/>
      <c r="AG347" s="147" t="s">
        <v>239</v>
      </c>
      <c r="AH347" s="147">
        <v>0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3" x14ac:dyDescent="0.2">
      <c r="A348" s="154"/>
      <c r="B348" s="155"/>
      <c r="C348" s="185" t="s">
        <v>1476</v>
      </c>
      <c r="D348" s="183"/>
      <c r="E348" s="184">
        <v>14</v>
      </c>
      <c r="F348" s="157"/>
      <c r="G348" s="157"/>
      <c r="H348" s="157"/>
      <c r="I348" s="157"/>
      <c r="J348" s="157"/>
      <c r="K348" s="157"/>
      <c r="L348" s="157"/>
      <c r="M348" s="157"/>
      <c r="N348" s="156"/>
      <c r="O348" s="156"/>
      <c r="P348" s="156"/>
      <c r="Q348" s="156"/>
      <c r="R348" s="157"/>
      <c r="S348" s="157"/>
      <c r="T348" s="157"/>
      <c r="U348" s="157"/>
      <c r="V348" s="157"/>
      <c r="W348" s="157"/>
      <c r="X348" s="157"/>
      <c r="Y348" s="157"/>
      <c r="Z348" s="147"/>
      <c r="AA348" s="147"/>
      <c r="AB348" s="147"/>
      <c r="AC348" s="147"/>
      <c r="AD348" s="147"/>
      <c r="AE348" s="147"/>
      <c r="AF348" s="147"/>
      <c r="AG348" s="147" t="s">
        <v>239</v>
      </c>
      <c r="AH348" s="147">
        <v>0</v>
      </c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3" x14ac:dyDescent="0.2">
      <c r="A349" s="154"/>
      <c r="B349" s="155"/>
      <c r="C349" s="185" t="s">
        <v>1466</v>
      </c>
      <c r="D349" s="183"/>
      <c r="E349" s="184">
        <v>6</v>
      </c>
      <c r="F349" s="157"/>
      <c r="G349" s="157"/>
      <c r="H349" s="157"/>
      <c r="I349" s="157"/>
      <c r="J349" s="157"/>
      <c r="K349" s="157"/>
      <c r="L349" s="157"/>
      <c r="M349" s="157"/>
      <c r="N349" s="156"/>
      <c r="O349" s="156"/>
      <c r="P349" s="156"/>
      <c r="Q349" s="156"/>
      <c r="R349" s="157"/>
      <c r="S349" s="157"/>
      <c r="T349" s="157"/>
      <c r="U349" s="157"/>
      <c r="V349" s="157"/>
      <c r="W349" s="157"/>
      <c r="X349" s="157"/>
      <c r="Y349" s="157"/>
      <c r="Z349" s="147"/>
      <c r="AA349" s="147"/>
      <c r="AB349" s="147"/>
      <c r="AC349" s="147"/>
      <c r="AD349" s="147"/>
      <c r="AE349" s="147"/>
      <c r="AF349" s="147"/>
      <c r="AG349" s="147" t="s">
        <v>239</v>
      </c>
      <c r="AH349" s="147">
        <v>0</v>
      </c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1" x14ac:dyDescent="0.2">
      <c r="A350" s="171">
        <v>34</v>
      </c>
      <c r="B350" s="172" t="s">
        <v>1477</v>
      </c>
      <c r="C350" s="179" t="s">
        <v>1478</v>
      </c>
      <c r="D350" s="173" t="s">
        <v>414</v>
      </c>
      <c r="E350" s="174">
        <v>3</v>
      </c>
      <c r="F350" s="175"/>
      <c r="G350" s="176">
        <f>ROUND(E350*F350,2)</f>
        <v>0</v>
      </c>
      <c r="H350" s="158"/>
      <c r="I350" s="157">
        <f>ROUND(E350*H350,2)</f>
        <v>0</v>
      </c>
      <c r="J350" s="158"/>
      <c r="K350" s="157">
        <f>ROUND(E350*J350,2)</f>
        <v>0</v>
      </c>
      <c r="L350" s="157">
        <v>21</v>
      </c>
      <c r="M350" s="157">
        <f>G350*(1+L350/100)</f>
        <v>0</v>
      </c>
      <c r="N350" s="156">
        <v>0.04</v>
      </c>
      <c r="O350" s="156">
        <f>ROUND(E350*N350,2)</f>
        <v>0.12</v>
      </c>
      <c r="P350" s="156">
        <v>0</v>
      </c>
      <c r="Q350" s="156">
        <f>ROUND(E350*P350,2)</f>
        <v>0</v>
      </c>
      <c r="R350" s="157" t="s">
        <v>402</v>
      </c>
      <c r="S350" s="157" t="s">
        <v>183</v>
      </c>
      <c r="T350" s="157" t="s">
        <v>595</v>
      </c>
      <c r="U350" s="157">
        <v>0</v>
      </c>
      <c r="V350" s="157">
        <f>ROUND(E350*U350,2)</f>
        <v>0</v>
      </c>
      <c r="W350" s="157"/>
      <c r="X350" s="157" t="s">
        <v>403</v>
      </c>
      <c r="Y350" s="157" t="s">
        <v>171</v>
      </c>
      <c r="Z350" s="147"/>
      <c r="AA350" s="147"/>
      <c r="AB350" s="147"/>
      <c r="AC350" s="147"/>
      <c r="AD350" s="147"/>
      <c r="AE350" s="147"/>
      <c r="AF350" s="147"/>
      <c r="AG350" s="147" t="s">
        <v>404</v>
      </c>
      <c r="AH350" s="147"/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2" x14ac:dyDescent="0.2">
      <c r="A351" s="154"/>
      <c r="B351" s="155"/>
      <c r="C351" s="253" t="s">
        <v>1479</v>
      </c>
      <c r="D351" s="254"/>
      <c r="E351" s="254"/>
      <c r="F351" s="254"/>
      <c r="G351" s="254"/>
      <c r="H351" s="157"/>
      <c r="I351" s="157"/>
      <c r="J351" s="157"/>
      <c r="K351" s="157"/>
      <c r="L351" s="157"/>
      <c r="M351" s="157"/>
      <c r="N351" s="156"/>
      <c r="O351" s="156"/>
      <c r="P351" s="156"/>
      <c r="Q351" s="156"/>
      <c r="R351" s="157"/>
      <c r="S351" s="157"/>
      <c r="T351" s="157"/>
      <c r="U351" s="157"/>
      <c r="V351" s="157"/>
      <c r="W351" s="157"/>
      <c r="X351" s="157"/>
      <c r="Y351" s="157"/>
      <c r="Z351" s="147"/>
      <c r="AA351" s="147"/>
      <c r="AB351" s="147"/>
      <c r="AC351" s="147"/>
      <c r="AD351" s="147"/>
      <c r="AE351" s="147"/>
      <c r="AF351" s="147"/>
      <c r="AG351" s="147" t="s">
        <v>174</v>
      </c>
      <c r="AH351" s="147"/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3" x14ac:dyDescent="0.2">
      <c r="A352" s="154"/>
      <c r="B352" s="155"/>
      <c r="C352" s="251" t="s">
        <v>1480</v>
      </c>
      <c r="D352" s="252"/>
      <c r="E352" s="252"/>
      <c r="F352" s="252"/>
      <c r="G352" s="252"/>
      <c r="H352" s="157"/>
      <c r="I352" s="157"/>
      <c r="J352" s="157"/>
      <c r="K352" s="157"/>
      <c r="L352" s="157"/>
      <c r="M352" s="157"/>
      <c r="N352" s="156"/>
      <c r="O352" s="156"/>
      <c r="P352" s="156"/>
      <c r="Q352" s="156"/>
      <c r="R352" s="157"/>
      <c r="S352" s="157"/>
      <c r="T352" s="157"/>
      <c r="U352" s="157"/>
      <c r="V352" s="157"/>
      <c r="W352" s="157"/>
      <c r="X352" s="157"/>
      <c r="Y352" s="157"/>
      <c r="Z352" s="147"/>
      <c r="AA352" s="147"/>
      <c r="AB352" s="147"/>
      <c r="AC352" s="147"/>
      <c r="AD352" s="147"/>
      <c r="AE352" s="147"/>
      <c r="AF352" s="147"/>
      <c r="AG352" s="147" t="s">
        <v>174</v>
      </c>
      <c r="AH352" s="147"/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1" x14ac:dyDescent="0.2">
      <c r="A353" s="171">
        <v>35</v>
      </c>
      <c r="B353" s="172" t="s">
        <v>1481</v>
      </c>
      <c r="C353" s="179" t="s">
        <v>1482</v>
      </c>
      <c r="D353" s="173" t="s">
        <v>414</v>
      </c>
      <c r="E353" s="174">
        <v>19</v>
      </c>
      <c r="F353" s="175"/>
      <c r="G353" s="176">
        <f>ROUND(E353*F353,2)</f>
        <v>0</v>
      </c>
      <c r="H353" s="158"/>
      <c r="I353" s="157">
        <f>ROUND(E353*H353,2)</f>
        <v>0</v>
      </c>
      <c r="J353" s="158"/>
      <c r="K353" s="157">
        <f>ROUND(E353*J353,2)</f>
        <v>0</v>
      </c>
      <c r="L353" s="157">
        <v>21</v>
      </c>
      <c r="M353" s="157">
        <f>G353*(1+L353/100)</f>
        <v>0</v>
      </c>
      <c r="N353" s="156">
        <v>2.1</v>
      </c>
      <c r="O353" s="156">
        <f>ROUND(E353*N353,2)</f>
        <v>39.9</v>
      </c>
      <c r="P353" s="156">
        <v>0</v>
      </c>
      <c r="Q353" s="156">
        <f>ROUND(E353*P353,2)</f>
        <v>0</v>
      </c>
      <c r="R353" s="157" t="s">
        <v>402</v>
      </c>
      <c r="S353" s="157" t="s">
        <v>183</v>
      </c>
      <c r="T353" s="157" t="s">
        <v>595</v>
      </c>
      <c r="U353" s="157">
        <v>0</v>
      </c>
      <c r="V353" s="157">
        <f>ROUND(E353*U353,2)</f>
        <v>0</v>
      </c>
      <c r="W353" s="157"/>
      <c r="X353" s="157" t="s">
        <v>403</v>
      </c>
      <c r="Y353" s="157" t="s">
        <v>171</v>
      </c>
      <c r="Z353" s="147"/>
      <c r="AA353" s="147"/>
      <c r="AB353" s="147"/>
      <c r="AC353" s="147"/>
      <c r="AD353" s="147"/>
      <c r="AE353" s="147"/>
      <c r="AF353" s="147"/>
      <c r="AG353" s="147" t="s">
        <v>404</v>
      </c>
      <c r="AH353" s="147"/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2" x14ac:dyDescent="0.2">
      <c r="A354" s="154"/>
      <c r="B354" s="155"/>
      <c r="C354" s="253" t="s">
        <v>1483</v>
      </c>
      <c r="D354" s="254"/>
      <c r="E354" s="254"/>
      <c r="F354" s="254"/>
      <c r="G354" s="254"/>
      <c r="H354" s="157"/>
      <c r="I354" s="157"/>
      <c r="J354" s="157"/>
      <c r="K354" s="157"/>
      <c r="L354" s="157"/>
      <c r="M354" s="157"/>
      <c r="N354" s="156"/>
      <c r="O354" s="156"/>
      <c r="P354" s="156"/>
      <c r="Q354" s="156"/>
      <c r="R354" s="157"/>
      <c r="S354" s="157"/>
      <c r="T354" s="157"/>
      <c r="U354" s="157"/>
      <c r="V354" s="157"/>
      <c r="W354" s="157"/>
      <c r="X354" s="157"/>
      <c r="Y354" s="157"/>
      <c r="Z354" s="147"/>
      <c r="AA354" s="147"/>
      <c r="AB354" s="147"/>
      <c r="AC354" s="147"/>
      <c r="AD354" s="147"/>
      <c r="AE354" s="147"/>
      <c r="AF354" s="147"/>
      <c r="AG354" s="147" t="s">
        <v>174</v>
      </c>
      <c r="AH354" s="147"/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3" x14ac:dyDescent="0.2">
      <c r="A355" s="154"/>
      <c r="B355" s="155"/>
      <c r="C355" s="251" t="s">
        <v>1484</v>
      </c>
      <c r="D355" s="252"/>
      <c r="E355" s="252"/>
      <c r="F355" s="252"/>
      <c r="G355" s="252"/>
      <c r="H355" s="157"/>
      <c r="I355" s="157"/>
      <c r="J355" s="157"/>
      <c r="K355" s="157"/>
      <c r="L355" s="157"/>
      <c r="M355" s="157"/>
      <c r="N355" s="156"/>
      <c r="O355" s="156"/>
      <c r="P355" s="156"/>
      <c r="Q355" s="156"/>
      <c r="R355" s="157"/>
      <c r="S355" s="157"/>
      <c r="T355" s="157"/>
      <c r="U355" s="157"/>
      <c r="V355" s="157"/>
      <c r="W355" s="157"/>
      <c r="X355" s="157"/>
      <c r="Y355" s="157"/>
      <c r="Z355" s="147"/>
      <c r="AA355" s="147"/>
      <c r="AB355" s="147"/>
      <c r="AC355" s="147"/>
      <c r="AD355" s="147"/>
      <c r="AE355" s="147"/>
      <c r="AF355" s="147"/>
      <c r="AG355" s="147" t="s">
        <v>174</v>
      </c>
      <c r="AH355" s="147"/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ht="22.5" outlineLevel="3" x14ac:dyDescent="0.2">
      <c r="A356" s="154"/>
      <c r="B356" s="155"/>
      <c r="C356" s="251" t="s">
        <v>1485</v>
      </c>
      <c r="D356" s="252"/>
      <c r="E356" s="252"/>
      <c r="F356" s="252"/>
      <c r="G356" s="252"/>
      <c r="H356" s="157"/>
      <c r="I356" s="157"/>
      <c r="J356" s="157"/>
      <c r="K356" s="157"/>
      <c r="L356" s="157"/>
      <c r="M356" s="157"/>
      <c r="N356" s="156"/>
      <c r="O356" s="156"/>
      <c r="P356" s="156"/>
      <c r="Q356" s="156"/>
      <c r="R356" s="157"/>
      <c r="S356" s="157"/>
      <c r="T356" s="157"/>
      <c r="U356" s="157"/>
      <c r="V356" s="157"/>
      <c r="W356" s="157"/>
      <c r="X356" s="157"/>
      <c r="Y356" s="157"/>
      <c r="Z356" s="147"/>
      <c r="AA356" s="147"/>
      <c r="AB356" s="147"/>
      <c r="AC356" s="147"/>
      <c r="AD356" s="147"/>
      <c r="AE356" s="147"/>
      <c r="AF356" s="147"/>
      <c r="AG356" s="147" t="s">
        <v>174</v>
      </c>
      <c r="AH356" s="147"/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77" t="str">
        <f>C356</f>
        <v>- pro šachty ŠA1, ŠA3, ŠA4, ŠA8, ŠA10, ŠA9, ŠB1, ŠB3, ŠB4, ŠB5, ŠB7, ŠB9, ŠB11, ŠB13, ŠB15, ŠC1, ŠC2, ŠC3, ŠC5</v>
      </c>
      <c r="BB356" s="147"/>
      <c r="BC356" s="147"/>
      <c r="BD356" s="147"/>
      <c r="BE356" s="147"/>
      <c r="BF356" s="147"/>
      <c r="BG356" s="147"/>
      <c r="BH356" s="147"/>
    </row>
    <row r="357" spans="1:60" outlineLevel="2" x14ac:dyDescent="0.2">
      <c r="A357" s="154"/>
      <c r="B357" s="155"/>
      <c r="C357" s="185" t="s">
        <v>1486</v>
      </c>
      <c r="D357" s="183"/>
      <c r="E357" s="184">
        <v>6</v>
      </c>
      <c r="F357" s="157"/>
      <c r="G357" s="157"/>
      <c r="H357" s="157"/>
      <c r="I357" s="157"/>
      <c r="J357" s="157"/>
      <c r="K357" s="157"/>
      <c r="L357" s="157"/>
      <c r="M357" s="157"/>
      <c r="N357" s="156"/>
      <c r="O357" s="156"/>
      <c r="P357" s="156"/>
      <c r="Q357" s="156"/>
      <c r="R357" s="157"/>
      <c r="S357" s="157"/>
      <c r="T357" s="157"/>
      <c r="U357" s="157"/>
      <c r="V357" s="157"/>
      <c r="W357" s="157"/>
      <c r="X357" s="157"/>
      <c r="Y357" s="157"/>
      <c r="Z357" s="147"/>
      <c r="AA357" s="147"/>
      <c r="AB357" s="147"/>
      <c r="AC357" s="147"/>
      <c r="AD357" s="147"/>
      <c r="AE357" s="147"/>
      <c r="AF357" s="147"/>
      <c r="AG357" s="147" t="s">
        <v>239</v>
      </c>
      <c r="AH357" s="147">
        <v>0</v>
      </c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3" x14ac:dyDescent="0.2">
      <c r="A358" s="154"/>
      <c r="B358" s="155"/>
      <c r="C358" s="185" t="s">
        <v>1487</v>
      </c>
      <c r="D358" s="183"/>
      <c r="E358" s="184">
        <v>9</v>
      </c>
      <c r="F358" s="157"/>
      <c r="G358" s="157"/>
      <c r="H358" s="157"/>
      <c r="I358" s="157"/>
      <c r="J358" s="157"/>
      <c r="K358" s="157"/>
      <c r="L358" s="157"/>
      <c r="M358" s="157"/>
      <c r="N358" s="156"/>
      <c r="O358" s="156"/>
      <c r="P358" s="156"/>
      <c r="Q358" s="156"/>
      <c r="R358" s="157"/>
      <c r="S358" s="157"/>
      <c r="T358" s="157"/>
      <c r="U358" s="157"/>
      <c r="V358" s="157"/>
      <c r="W358" s="157"/>
      <c r="X358" s="157"/>
      <c r="Y358" s="157"/>
      <c r="Z358" s="147"/>
      <c r="AA358" s="147"/>
      <c r="AB358" s="147"/>
      <c r="AC358" s="147"/>
      <c r="AD358" s="147"/>
      <c r="AE358" s="147"/>
      <c r="AF358" s="147"/>
      <c r="AG358" s="147" t="s">
        <v>239</v>
      </c>
      <c r="AH358" s="147">
        <v>0</v>
      </c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3" x14ac:dyDescent="0.2">
      <c r="A359" s="154"/>
      <c r="B359" s="155"/>
      <c r="C359" s="185" t="s">
        <v>1488</v>
      </c>
      <c r="D359" s="183"/>
      <c r="E359" s="184">
        <v>4</v>
      </c>
      <c r="F359" s="157"/>
      <c r="G359" s="157"/>
      <c r="H359" s="157"/>
      <c r="I359" s="157"/>
      <c r="J359" s="157"/>
      <c r="K359" s="157"/>
      <c r="L359" s="157"/>
      <c r="M359" s="157"/>
      <c r="N359" s="156"/>
      <c r="O359" s="156"/>
      <c r="P359" s="156"/>
      <c r="Q359" s="156"/>
      <c r="R359" s="157"/>
      <c r="S359" s="157"/>
      <c r="T359" s="157"/>
      <c r="U359" s="157"/>
      <c r="V359" s="157"/>
      <c r="W359" s="157"/>
      <c r="X359" s="157"/>
      <c r="Y359" s="157"/>
      <c r="Z359" s="147"/>
      <c r="AA359" s="147"/>
      <c r="AB359" s="147"/>
      <c r="AC359" s="147"/>
      <c r="AD359" s="147"/>
      <c r="AE359" s="147"/>
      <c r="AF359" s="147"/>
      <c r="AG359" s="147" t="s">
        <v>239</v>
      </c>
      <c r="AH359" s="147">
        <v>0</v>
      </c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1" x14ac:dyDescent="0.2">
      <c r="A360" s="171">
        <v>36</v>
      </c>
      <c r="B360" s="172" t="s">
        <v>1489</v>
      </c>
      <c r="C360" s="179" t="s">
        <v>1490</v>
      </c>
      <c r="D360" s="173" t="s">
        <v>414</v>
      </c>
      <c r="E360" s="174">
        <v>6</v>
      </c>
      <c r="F360" s="175"/>
      <c r="G360" s="176">
        <f>ROUND(E360*F360,2)</f>
        <v>0</v>
      </c>
      <c r="H360" s="158"/>
      <c r="I360" s="157">
        <f>ROUND(E360*H360,2)</f>
        <v>0</v>
      </c>
      <c r="J360" s="158"/>
      <c r="K360" s="157">
        <f>ROUND(E360*J360,2)</f>
        <v>0</v>
      </c>
      <c r="L360" s="157">
        <v>21</v>
      </c>
      <c r="M360" s="157">
        <f>G360*(1+L360/100)</f>
        <v>0</v>
      </c>
      <c r="N360" s="156">
        <v>0.25</v>
      </c>
      <c r="O360" s="156">
        <f>ROUND(E360*N360,2)</f>
        <v>1.5</v>
      </c>
      <c r="P360" s="156">
        <v>0</v>
      </c>
      <c r="Q360" s="156">
        <f>ROUND(E360*P360,2)</f>
        <v>0</v>
      </c>
      <c r="R360" s="157" t="s">
        <v>402</v>
      </c>
      <c r="S360" s="157" t="s">
        <v>183</v>
      </c>
      <c r="T360" s="157" t="s">
        <v>595</v>
      </c>
      <c r="U360" s="157">
        <v>0</v>
      </c>
      <c r="V360" s="157">
        <f>ROUND(E360*U360,2)</f>
        <v>0</v>
      </c>
      <c r="W360" s="157"/>
      <c r="X360" s="157" t="s">
        <v>403</v>
      </c>
      <c r="Y360" s="157" t="s">
        <v>171</v>
      </c>
      <c r="Z360" s="147"/>
      <c r="AA360" s="147"/>
      <c r="AB360" s="147"/>
      <c r="AC360" s="147"/>
      <c r="AD360" s="147"/>
      <c r="AE360" s="147"/>
      <c r="AF360" s="147"/>
      <c r="AG360" s="147" t="s">
        <v>404</v>
      </c>
      <c r="AH360" s="147"/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2" x14ac:dyDescent="0.2">
      <c r="A361" s="154"/>
      <c r="B361" s="155"/>
      <c r="C361" s="253" t="s">
        <v>1491</v>
      </c>
      <c r="D361" s="254"/>
      <c r="E361" s="254"/>
      <c r="F361" s="254"/>
      <c r="G361" s="254"/>
      <c r="H361" s="157"/>
      <c r="I361" s="157"/>
      <c r="J361" s="157"/>
      <c r="K361" s="157"/>
      <c r="L361" s="157"/>
      <c r="M361" s="157"/>
      <c r="N361" s="156"/>
      <c r="O361" s="156"/>
      <c r="P361" s="156"/>
      <c r="Q361" s="156"/>
      <c r="R361" s="157"/>
      <c r="S361" s="157"/>
      <c r="T361" s="157"/>
      <c r="U361" s="157"/>
      <c r="V361" s="157"/>
      <c r="W361" s="157"/>
      <c r="X361" s="157"/>
      <c r="Y361" s="157"/>
      <c r="Z361" s="147"/>
      <c r="AA361" s="147"/>
      <c r="AB361" s="147"/>
      <c r="AC361" s="147"/>
      <c r="AD361" s="147"/>
      <c r="AE361" s="147"/>
      <c r="AF361" s="147"/>
      <c r="AG361" s="147" t="s">
        <v>174</v>
      </c>
      <c r="AH361" s="147"/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3" x14ac:dyDescent="0.2">
      <c r="A362" s="154"/>
      <c r="B362" s="155"/>
      <c r="C362" s="251" t="s">
        <v>1492</v>
      </c>
      <c r="D362" s="252"/>
      <c r="E362" s="252"/>
      <c r="F362" s="252"/>
      <c r="G362" s="252"/>
      <c r="H362" s="157"/>
      <c r="I362" s="157"/>
      <c r="J362" s="157"/>
      <c r="K362" s="157"/>
      <c r="L362" s="157"/>
      <c r="M362" s="157"/>
      <c r="N362" s="156"/>
      <c r="O362" s="156"/>
      <c r="P362" s="156"/>
      <c r="Q362" s="156"/>
      <c r="R362" s="157"/>
      <c r="S362" s="157"/>
      <c r="T362" s="157"/>
      <c r="U362" s="157"/>
      <c r="V362" s="157"/>
      <c r="W362" s="157"/>
      <c r="X362" s="157"/>
      <c r="Y362" s="157"/>
      <c r="Z362" s="147"/>
      <c r="AA362" s="147"/>
      <c r="AB362" s="147"/>
      <c r="AC362" s="147"/>
      <c r="AD362" s="147"/>
      <c r="AE362" s="147"/>
      <c r="AF362" s="147"/>
      <c r="AG362" s="147" t="s">
        <v>174</v>
      </c>
      <c r="AH362" s="147"/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3" x14ac:dyDescent="0.2">
      <c r="A363" s="154"/>
      <c r="B363" s="155"/>
      <c r="C363" s="251" t="s">
        <v>1493</v>
      </c>
      <c r="D363" s="252"/>
      <c r="E363" s="252"/>
      <c r="F363" s="252"/>
      <c r="G363" s="252"/>
      <c r="H363" s="157"/>
      <c r="I363" s="157"/>
      <c r="J363" s="157"/>
      <c r="K363" s="157"/>
      <c r="L363" s="157"/>
      <c r="M363" s="157"/>
      <c r="N363" s="156"/>
      <c r="O363" s="156"/>
      <c r="P363" s="156"/>
      <c r="Q363" s="156"/>
      <c r="R363" s="157"/>
      <c r="S363" s="157"/>
      <c r="T363" s="157"/>
      <c r="U363" s="157"/>
      <c r="V363" s="157"/>
      <c r="W363" s="157"/>
      <c r="X363" s="157"/>
      <c r="Y363" s="157"/>
      <c r="Z363" s="147"/>
      <c r="AA363" s="147"/>
      <c r="AB363" s="147"/>
      <c r="AC363" s="147"/>
      <c r="AD363" s="147"/>
      <c r="AE363" s="147"/>
      <c r="AF363" s="147"/>
      <c r="AG363" s="147" t="s">
        <v>174</v>
      </c>
      <c r="AH363" s="147"/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2" x14ac:dyDescent="0.2">
      <c r="A364" s="154"/>
      <c r="B364" s="155"/>
      <c r="C364" s="185" t="s">
        <v>1494</v>
      </c>
      <c r="D364" s="183"/>
      <c r="E364" s="184">
        <v>3</v>
      </c>
      <c r="F364" s="157"/>
      <c r="G364" s="157"/>
      <c r="H364" s="157"/>
      <c r="I364" s="157"/>
      <c r="J364" s="157"/>
      <c r="K364" s="157"/>
      <c r="L364" s="157"/>
      <c r="M364" s="157"/>
      <c r="N364" s="156"/>
      <c r="O364" s="156"/>
      <c r="P364" s="156"/>
      <c r="Q364" s="156"/>
      <c r="R364" s="157"/>
      <c r="S364" s="157"/>
      <c r="T364" s="157"/>
      <c r="U364" s="157"/>
      <c r="V364" s="157"/>
      <c r="W364" s="157"/>
      <c r="X364" s="157"/>
      <c r="Y364" s="157"/>
      <c r="Z364" s="147"/>
      <c r="AA364" s="147"/>
      <c r="AB364" s="147"/>
      <c r="AC364" s="147"/>
      <c r="AD364" s="147"/>
      <c r="AE364" s="147"/>
      <c r="AF364" s="147"/>
      <c r="AG364" s="147" t="s">
        <v>239</v>
      </c>
      <c r="AH364" s="147">
        <v>0</v>
      </c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3" x14ac:dyDescent="0.2">
      <c r="A365" s="154"/>
      <c r="B365" s="155"/>
      <c r="C365" s="185" t="s">
        <v>1495</v>
      </c>
      <c r="D365" s="183"/>
      <c r="E365" s="184">
        <v>2</v>
      </c>
      <c r="F365" s="157"/>
      <c r="G365" s="157"/>
      <c r="H365" s="157"/>
      <c r="I365" s="157"/>
      <c r="J365" s="157"/>
      <c r="K365" s="157"/>
      <c r="L365" s="157"/>
      <c r="M365" s="157"/>
      <c r="N365" s="156"/>
      <c r="O365" s="156"/>
      <c r="P365" s="156"/>
      <c r="Q365" s="156"/>
      <c r="R365" s="157"/>
      <c r="S365" s="157"/>
      <c r="T365" s="157"/>
      <c r="U365" s="157"/>
      <c r="V365" s="157"/>
      <c r="W365" s="157"/>
      <c r="X365" s="157"/>
      <c r="Y365" s="157"/>
      <c r="Z365" s="147"/>
      <c r="AA365" s="147"/>
      <c r="AB365" s="147"/>
      <c r="AC365" s="147"/>
      <c r="AD365" s="147"/>
      <c r="AE365" s="147"/>
      <c r="AF365" s="147"/>
      <c r="AG365" s="147" t="s">
        <v>239</v>
      </c>
      <c r="AH365" s="147">
        <v>0</v>
      </c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3" x14ac:dyDescent="0.2">
      <c r="A366" s="154"/>
      <c r="B366" s="155"/>
      <c r="C366" s="185" t="s">
        <v>1496</v>
      </c>
      <c r="D366" s="183"/>
      <c r="E366" s="184">
        <v>1</v>
      </c>
      <c r="F366" s="157"/>
      <c r="G366" s="157"/>
      <c r="H366" s="157"/>
      <c r="I366" s="157"/>
      <c r="J366" s="157"/>
      <c r="K366" s="157"/>
      <c r="L366" s="157"/>
      <c r="M366" s="157"/>
      <c r="N366" s="156"/>
      <c r="O366" s="156"/>
      <c r="P366" s="156"/>
      <c r="Q366" s="156"/>
      <c r="R366" s="157"/>
      <c r="S366" s="157"/>
      <c r="T366" s="157"/>
      <c r="U366" s="157"/>
      <c r="V366" s="157"/>
      <c r="W366" s="157"/>
      <c r="X366" s="157"/>
      <c r="Y366" s="157"/>
      <c r="Z366" s="147"/>
      <c r="AA366" s="147"/>
      <c r="AB366" s="147"/>
      <c r="AC366" s="147"/>
      <c r="AD366" s="147"/>
      <c r="AE366" s="147"/>
      <c r="AF366" s="147"/>
      <c r="AG366" s="147" t="s">
        <v>239</v>
      </c>
      <c r="AH366" s="147">
        <v>0</v>
      </c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1" x14ac:dyDescent="0.2">
      <c r="A367" s="171">
        <v>37</v>
      </c>
      <c r="B367" s="172" t="s">
        <v>1497</v>
      </c>
      <c r="C367" s="179" t="s">
        <v>1498</v>
      </c>
      <c r="D367" s="173" t="s">
        <v>414</v>
      </c>
      <c r="E367" s="174">
        <v>11</v>
      </c>
      <c r="F367" s="175"/>
      <c r="G367" s="176">
        <f>ROUND(E367*F367,2)</f>
        <v>0</v>
      </c>
      <c r="H367" s="158"/>
      <c r="I367" s="157">
        <f>ROUND(E367*H367,2)</f>
        <v>0</v>
      </c>
      <c r="J367" s="158"/>
      <c r="K367" s="157">
        <f>ROUND(E367*J367,2)</f>
        <v>0</v>
      </c>
      <c r="L367" s="157">
        <v>21</v>
      </c>
      <c r="M367" s="157">
        <f>G367*(1+L367/100)</f>
        <v>0</v>
      </c>
      <c r="N367" s="156">
        <v>0.5</v>
      </c>
      <c r="O367" s="156">
        <f>ROUND(E367*N367,2)</f>
        <v>5.5</v>
      </c>
      <c r="P367" s="156">
        <v>0</v>
      </c>
      <c r="Q367" s="156">
        <f>ROUND(E367*P367,2)</f>
        <v>0</v>
      </c>
      <c r="R367" s="157" t="s">
        <v>402</v>
      </c>
      <c r="S367" s="157" t="s">
        <v>183</v>
      </c>
      <c r="T367" s="157" t="s">
        <v>595</v>
      </c>
      <c r="U367" s="157">
        <v>0</v>
      </c>
      <c r="V367" s="157">
        <f>ROUND(E367*U367,2)</f>
        <v>0</v>
      </c>
      <c r="W367" s="157"/>
      <c r="X367" s="157" t="s">
        <v>403</v>
      </c>
      <c r="Y367" s="157" t="s">
        <v>171</v>
      </c>
      <c r="Z367" s="147"/>
      <c r="AA367" s="147"/>
      <c r="AB367" s="147"/>
      <c r="AC367" s="147"/>
      <c r="AD367" s="147"/>
      <c r="AE367" s="147"/>
      <c r="AF367" s="147"/>
      <c r="AG367" s="147" t="s">
        <v>404</v>
      </c>
      <c r="AH367" s="147"/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2" x14ac:dyDescent="0.2">
      <c r="A368" s="154"/>
      <c r="B368" s="155"/>
      <c r="C368" s="253" t="s">
        <v>1491</v>
      </c>
      <c r="D368" s="254"/>
      <c r="E368" s="254"/>
      <c r="F368" s="254"/>
      <c r="G368" s="254"/>
      <c r="H368" s="157"/>
      <c r="I368" s="157"/>
      <c r="J368" s="157"/>
      <c r="K368" s="157"/>
      <c r="L368" s="157"/>
      <c r="M368" s="157"/>
      <c r="N368" s="156"/>
      <c r="O368" s="156"/>
      <c r="P368" s="156"/>
      <c r="Q368" s="156"/>
      <c r="R368" s="157"/>
      <c r="S368" s="157"/>
      <c r="T368" s="157"/>
      <c r="U368" s="157"/>
      <c r="V368" s="157"/>
      <c r="W368" s="157"/>
      <c r="X368" s="157"/>
      <c r="Y368" s="157"/>
      <c r="Z368" s="147"/>
      <c r="AA368" s="147"/>
      <c r="AB368" s="147"/>
      <c r="AC368" s="147"/>
      <c r="AD368" s="147"/>
      <c r="AE368" s="147"/>
      <c r="AF368" s="147"/>
      <c r="AG368" s="147" t="s">
        <v>174</v>
      </c>
      <c r="AH368" s="147"/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outlineLevel="3" x14ac:dyDescent="0.2">
      <c r="A369" s="154"/>
      <c r="B369" s="155"/>
      <c r="C369" s="251" t="s">
        <v>1499</v>
      </c>
      <c r="D369" s="252"/>
      <c r="E369" s="252"/>
      <c r="F369" s="252"/>
      <c r="G369" s="252"/>
      <c r="H369" s="157"/>
      <c r="I369" s="157"/>
      <c r="J369" s="157"/>
      <c r="K369" s="157"/>
      <c r="L369" s="157"/>
      <c r="M369" s="157"/>
      <c r="N369" s="156"/>
      <c r="O369" s="156"/>
      <c r="P369" s="156"/>
      <c r="Q369" s="156"/>
      <c r="R369" s="157"/>
      <c r="S369" s="157"/>
      <c r="T369" s="157"/>
      <c r="U369" s="157"/>
      <c r="V369" s="157"/>
      <c r="W369" s="157"/>
      <c r="X369" s="157"/>
      <c r="Y369" s="157"/>
      <c r="Z369" s="147"/>
      <c r="AA369" s="147"/>
      <c r="AB369" s="147"/>
      <c r="AC369" s="147"/>
      <c r="AD369" s="147"/>
      <c r="AE369" s="147"/>
      <c r="AF369" s="147"/>
      <c r="AG369" s="147" t="s">
        <v>174</v>
      </c>
      <c r="AH369" s="147"/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3" x14ac:dyDescent="0.2">
      <c r="A370" s="154"/>
      <c r="B370" s="155"/>
      <c r="C370" s="251" t="s">
        <v>1500</v>
      </c>
      <c r="D370" s="252"/>
      <c r="E370" s="252"/>
      <c r="F370" s="252"/>
      <c r="G370" s="252"/>
      <c r="H370" s="157"/>
      <c r="I370" s="157"/>
      <c r="J370" s="157"/>
      <c r="K370" s="157"/>
      <c r="L370" s="157"/>
      <c r="M370" s="157"/>
      <c r="N370" s="156"/>
      <c r="O370" s="156"/>
      <c r="P370" s="156"/>
      <c r="Q370" s="156"/>
      <c r="R370" s="157"/>
      <c r="S370" s="157"/>
      <c r="T370" s="157"/>
      <c r="U370" s="157"/>
      <c r="V370" s="157"/>
      <c r="W370" s="157"/>
      <c r="X370" s="157"/>
      <c r="Y370" s="157"/>
      <c r="Z370" s="147"/>
      <c r="AA370" s="147"/>
      <c r="AB370" s="147"/>
      <c r="AC370" s="147"/>
      <c r="AD370" s="147"/>
      <c r="AE370" s="147"/>
      <c r="AF370" s="147"/>
      <c r="AG370" s="147" t="s">
        <v>174</v>
      </c>
      <c r="AH370" s="147"/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outlineLevel="2" x14ac:dyDescent="0.2">
      <c r="A371" s="154"/>
      <c r="B371" s="155"/>
      <c r="C371" s="185" t="s">
        <v>1501</v>
      </c>
      <c r="D371" s="183"/>
      <c r="E371" s="184">
        <v>2</v>
      </c>
      <c r="F371" s="157"/>
      <c r="G371" s="157"/>
      <c r="H371" s="157"/>
      <c r="I371" s="157"/>
      <c r="J371" s="157"/>
      <c r="K371" s="157"/>
      <c r="L371" s="157"/>
      <c r="M371" s="157"/>
      <c r="N371" s="156"/>
      <c r="O371" s="156"/>
      <c r="P371" s="156"/>
      <c r="Q371" s="156"/>
      <c r="R371" s="157"/>
      <c r="S371" s="157"/>
      <c r="T371" s="157"/>
      <c r="U371" s="157"/>
      <c r="V371" s="157"/>
      <c r="W371" s="157"/>
      <c r="X371" s="157"/>
      <c r="Y371" s="157"/>
      <c r="Z371" s="147"/>
      <c r="AA371" s="147"/>
      <c r="AB371" s="147"/>
      <c r="AC371" s="147"/>
      <c r="AD371" s="147"/>
      <c r="AE371" s="147"/>
      <c r="AF371" s="147"/>
      <c r="AG371" s="147" t="s">
        <v>239</v>
      </c>
      <c r="AH371" s="147">
        <v>0</v>
      </c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3" x14ac:dyDescent="0.2">
      <c r="A372" s="154"/>
      <c r="B372" s="155"/>
      <c r="C372" s="185" t="s">
        <v>1502</v>
      </c>
      <c r="D372" s="183"/>
      <c r="E372" s="184">
        <v>6</v>
      </c>
      <c r="F372" s="157"/>
      <c r="G372" s="157"/>
      <c r="H372" s="157"/>
      <c r="I372" s="157"/>
      <c r="J372" s="157"/>
      <c r="K372" s="157"/>
      <c r="L372" s="157"/>
      <c r="M372" s="157"/>
      <c r="N372" s="156"/>
      <c r="O372" s="156"/>
      <c r="P372" s="156"/>
      <c r="Q372" s="156"/>
      <c r="R372" s="157"/>
      <c r="S372" s="157"/>
      <c r="T372" s="157"/>
      <c r="U372" s="157"/>
      <c r="V372" s="157"/>
      <c r="W372" s="157"/>
      <c r="X372" s="157"/>
      <c r="Y372" s="157"/>
      <c r="Z372" s="147"/>
      <c r="AA372" s="147"/>
      <c r="AB372" s="147"/>
      <c r="AC372" s="147"/>
      <c r="AD372" s="147"/>
      <c r="AE372" s="147"/>
      <c r="AF372" s="147"/>
      <c r="AG372" s="147" t="s">
        <v>239</v>
      </c>
      <c r="AH372" s="147">
        <v>0</v>
      </c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outlineLevel="3" x14ac:dyDescent="0.2">
      <c r="A373" s="154"/>
      <c r="B373" s="155"/>
      <c r="C373" s="185" t="s">
        <v>1503</v>
      </c>
      <c r="D373" s="183"/>
      <c r="E373" s="184">
        <v>3</v>
      </c>
      <c r="F373" s="157"/>
      <c r="G373" s="157"/>
      <c r="H373" s="157"/>
      <c r="I373" s="157"/>
      <c r="J373" s="157"/>
      <c r="K373" s="157"/>
      <c r="L373" s="157"/>
      <c r="M373" s="157"/>
      <c r="N373" s="156"/>
      <c r="O373" s="156"/>
      <c r="P373" s="156"/>
      <c r="Q373" s="156"/>
      <c r="R373" s="157"/>
      <c r="S373" s="157"/>
      <c r="T373" s="157"/>
      <c r="U373" s="157"/>
      <c r="V373" s="157"/>
      <c r="W373" s="157"/>
      <c r="X373" s="157"/>
      <c r="Y373" s="157"/>
      <c r="Z373" s="147"/>
      <c r="AA373" s="147"/>
      <c r="AB373" s="147"/>
      <c r="AC373" s="147"/>
      <c r="AD373" s="147"/>
      <c r="AE373" s="147"/>
      <c r="AF373" s="147"/>
      <c r="AG373" s="147" t="s">
        <v>239</v>
      </c>
      <c r="AH373" s="147">
        <v>0</v>
      </c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1" x14ac:dyDescent="0.2">
      <c r="A374" s="171">
        <v>38</v>
      </c>
      <c r="B374" s="172" t="s">
        <v>1504</v>
      </c>
      <c r="C374" s="179" t="s">
        <v>1505</v>
      </c>
      <c r="D374" s="173" t="s">
        <v>414</v>
      </c>
      <c r="E374" s="174">
        <v>19</v>
      </c>
      <c r="F374" s="175"/>
      <c r="G374" s="176">
        <f>ROUND(E374*F374,2)</f>
        <v>0</v>
      </c>
      <c r="H374" s="158"/>
      <c r="I374" s="157">
        <f>ROUND(E374*H374,2)</f>
        <v>0</v>
      </c>
      <c r="J374" s="158"/>
      <c r="K374" s="157">
        <f>ROUND(E374*J374,2)</f>
        <v>0</v>
      </c>
      <c r="L374" s="157">
        <v>21</v>
      </c>
      <c r="M374" s="157">
        <f>G374*(1+L374/100)</f>
        <v>0</v>
      </c>
      <c r="N374" s="156">
        <v>0.43</v>
      </c>
      <c r="O374" s="156">
        <f>ROUND(E374*N374,2)</f>
        <v>8.17</v>
      </c>
      <c r="P374" s="156">
        <v>0</v>
      </c>
      <c r="Q374" s="156">
        <f>ROUND(E374*P374,2)</f>
        <v>0</v>
      </c>
      <c r="R374" s="157" t="s">
        <v>402</v>
      </c>
      <c r="S374" s="157" t="s">
        <v>183</v>
      </c>
      <c r="T374" s="157" t="s">
        <v>595</v>
      </c>
      <c r="U374" s="157">
        <v>0</v>
      </c>
      <c r="V374" s="157">
        <f>ROUND(E374*U374,2)</f>
        <v>0</v>
      </c>
      <c r="W374" s="157"/>
      <c r="X374" s="157" t="s">
        <v>403</v>
      </c>
      <c r="Y374" s="157" t="s">
        <v>171</v>
      </c>
      <c r="Z374" s="147"/>
      <c r="AA374" s="147"/>
      <c r="AB374" s="147"/>
      <c r="AC374" s="147"/>
      <c r="AD374" s="147"/>
      <c r="AE374" s="147"/>
      <c r="AF374" s="147"/>
      <c r="AG374" s="147" t="s">
        <v>404</v>
      </c>
      <c r="AH374" s="147"/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2" x14ac:dyDescent="0.2">
      <c r="A375" s="154"/>
      <c r="B375" s="155"/>
      <c r="C375" s="253" t="s">
        <v>1491</v>
      </c>
      <c r="D375" s="254"/>
      <c r="E375" s="254"/>
      <c r="F375" s="254"/>
      <c r="G375" s="254"/>
      <c r="H375" s="157"/>
      <c r="I375" s="157"/>
      <c r="J375" s="157"/>
      <c r="K375" s="157"/>
      <c r="L375" s="157"/>
      <c r="M375" s="157"/>
      <c r="N375" s="156"/>
      <c r="O375" s="156"/>
      <c r="P375" s="156"/>
      <c r="Q375" s="156"/>
      <c r="R375" s="157"/>
      <c r="S375" s="157"/>
      <c r="T375" s="157"/>
      <c r="U375" s="157"/>
      <c r="V375" s="157"/>
      <c r="W375" s="157"/>
      <c r="X375" s="157"/>
      <c r="Y375" s="157"/>
      <c r="Z375" s="147"/>
      <c r="AA375" s="147"/>
      <c r="AB375" s="147"/>
      <c r="AC375" s="147"/>
      <c r="AD375" s="147"/>
      <c r="AE375" s="147"/>
      <c r="AF375" s="147"/>
      <c r="AG375" s="147" t="s">
        <v>174</v>
      </c>
      <c r="AH375" s="147"/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3" x14ac:dyDescent="0.2">
      <c r="A376" s="154"/>
      <c r="B376" s="155"/>
      <c r="C376" s="251" t="s">
        <v>1506</v>
      </c>
      <c r="D376" s="252"/>
      <c r="E376" s="252"/>
      <c r="F376" s="252"/>
      <c r="G376" s="252"/>
      <c r="H376" s="157"/>
      <c r="I376" s="157"/>
      <c r="J376" s="157"/>
      <c r="K376" s="157"/>
      <c r="L376" s="157"/>
      <c r="M376" s="157"/>
      <c r="N376" s="156"/>
      <c r="O376" s="156"/>
      <c r="P376" s="156"/>
      <c r="Q376" s="156"/>
      <c r="R376" s="157"/>
      <c r="S376" s="157"/>
      <c r="T376" s="157"/>
      <c r="U376" s="157"/>
      <c r="V376" s="157"/>
      <c r="W376" s="157"/>
      <c r="X376" s="157"/>
      <c r="Y376" s="157"/>
      <c r="Z376" s="147"/>
      <c r="AA376" s="147"/>
      <c r="AB376" s="147"/>
      <c r="AC376" s="147"/>
      <c r="AD376" s="147"/>
      <c r="AE376" s="147"/>
      <c r="AF376" s="147"/>
      <c r="AG376" s="147" t="s">
        <v>174</v>
      </c>
      <c r="AH376" s="147"/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ht="22.5" outlineLevel="3" x14ac:dyDescent="0.2">
      <c r="A377" s="154"/>
      <c r="B377" s="155"/>
      <c r="C377" s="251" t="s">
        <v>1485</v>
      </c>
      <c r="D377" s="252"/>
      <c r="E377" s="252"/>
      <c r="F377" s="252"/>
      <c r="G377" s="252"/>
      <c r="H377" s="157"/>
      <c r="I377" s="157"/>
      <c r="J377" s="157"/>
      <c r="K377" s="157"/>
      <c r="L377" s="157"/>
      <c r="M377" s="157"/>
      <c r="N377" s="156"/>
      <c r="O377" s="156"/>
      <c r="P377" s="156"/>
      <c r="Q377" s="156"/>
      <c r="R377" s="157"/>
      <c r="S377" s="157"/>
      <c r="T377" s="157"/>
      <c r="U377" s="157"/>
      <c r="V377" s="157"/>
      <c r="W377" s="157"/>
      <c r="X377" s="157"/>
      <c r="Y377" s="157"/>
      <c r="Z377" s="147"/>
      <c r="AA377" s="147"/>
      <c r="AB377" s="147"/>
      <c r="AC377" s="147"/>
      <c r="AD377" s="147"/>
      <c r="AE377" s="147"/>
      <c r="AF377" s="147"/>
      <c r="AG377" s="147" t="s">
        <v>174</v>
      </c>
      <c r="AH377" s="147"/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77" t="str">
        <f>C377</f>
        <v>- pro šachty ŠA1, ŠA3, ŠA4, ŠA8, ŠA10, ŠA9, ŠB1, ŠB3, ŠB4, ŠB5, ŠB7, ŠB9, ŠB11, ŠB13, ŠB15, ŠC1, ŠC2, ŠC3, ŠC5</v>
      </c>
      <c r="BB377" s="147"/>
      <c r="BC377" s="147"/>
      <c r="BD377" s="147"/>
      <c r="BE377" s="147"/>
      <c r="BF377" s="147"/>
      <c r="BG377" s="147"/>
      <c r="BH377" s="147"/>
    </row>
    <row r="378" spans="1:60" outlineLevel="2" x14ac:dyDescent="0.2">
      <c r="A378" s="154"/>
      <c r="B378" s="155"/>
      <c r="C378" s="185" t="s">
        <v>1486</v>
      </c>
      <c r="D378" s="183"/>
      <c r="E378" s="184">
        <v>6</v>
      </c>
      <c r="F378" s="157"/>
      <c r="G378" s="157"/>
      <c r="H378" s="157"/>
      <c r="I378" s="157"/>
      <c r="J378" s="157"/>
      <c r="K378" s="157"/>
      <c r="L378" s="157"/>
      <c r="M378" s="157"/>
      <c r="N378" s="156"/>
      <c r="O378" s="156"/>
      <c r="P378" s="156"/>
      <c r="Q378" s="156"/>
      <c r="R378" s="157"/>
      <c r="S378" s="157"/>
      <c r="T378" s="157"/>
      <c r="U378" s="157"/>
      <c r="V378" s="157"/>
      <c r="W378" s="157"/>
      <c r="X378" s="157"/>
      <c r="Y378" s="157"/>
      <c r="Z378" s="147"/>
      <c r="AA378" s="147"/>
      <c r="AB378" s="147"/>
      <c r="AC378" s="147"/>
      <c r="AD378" s="147"/>
      <c r="AE378" s="147"/>
      <c r="AF378" s="147"/>
      <c r="AG378" s="147" t="s">
        <v>239</v>
      </c>
      <c r="AH378" s="147">
        <v>0</v>
      </c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3" x14ac:dyDescent="0.2">
      <c r="A379" s="154"/>
      <c r="B379" s="155"/>
      <c r="C379" s="185" t="s">
        <v>1487</v>
      </c>
      <c r="D379" s="183"/>
      <c r="E379" s="184">
        <v>9</v>
      </c>
      <c r="F379" s="157"/>
      <c r="G379" s="157"/>
      <c r="H379" s="157"/>
      <c r="I379" s="157"/>
      <c r="J379" s="157"/>
      <c r="K379" s="157"/>
      <c r="L379" s="157"/>
      <c r="M379" s="157"/>
      <c r="N379" s="156"/>
      <c r="O379" s="156"/>
      <c r="P379" s="156"/>
      <c r="Q379" s="156"/>
      <c r="R379" s="157"/>
      <c r="S379" s="157"/>
      <c r="T379" s="157"/>
      <c r="U379" s="157"/>
      <c r="V379" s="157"/>
      <c r="W379" s="157"/>
      <c r="X379" s="157"/>
      <c r="Y379" s="157"/>
      <c r="Z379" s="147"/>
      <c r="AA379" s="147"/>
      <c r="AB379" s="147"/>
      <c r="AC379" s="147"/>
      <c r="AD379" s="147"/>
      <c r="AE379" s="147"/>
      <c r="AF379" s="147"/>
      <c r="AG379" s="147" t="s">
        <v>239</v>
      </c>
      <c r="AH379" s="147">
        <v>0</v>
      </c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3" x14ac:dyDescent="0.2">
      <c r="A380" s="154"/>
      <c r="B380" s="155"/>
      <c r="C380" s="185" t="s">
        <v>1488</v>
      </c>
      <c r="D380" s="183"/>
      <c r="E380" s="184">
        <v>4</v>
      </c>
      <c r="F380" s="157"/>
      <c r="G380" s="157"/>
      <c r="H380" s="157"/>
      <c r="I380" s="157"/>
      <c r="J380" s="157"/>
      <c r="K380" s="157"/>
      <c r="L380" s="157"/>
      <c r="M380" s="157"/>
      <c r="N380" s="156"/>
      <c r="O380" s="156"/>
      <c r="P380" s="156"/>
      <c r="Q380" s="156"/>
      <c r="R380" s="157"/>
      <c r="S380" s="157"/>
      <c r="T380" s="157"/>
      <c r="U380" s="157"/>
      <c r="V380" s="157"/>
      <c r="W380" s="157"/>
      <c r="X380" s="157"/>
      <c r="Y380" s="157"/>
      <c r="Z380" s="147"/>
      <c r="AA380" s="147"/>
      <c r="AB380" s="147"/>
      <c r="AC380" s="147"/>
      <c r="AD380" s="147"/>
      <c r="AE380" s="147"/>
      <c r="AF380" s="147"/>
      <c r="AG380" s="147" t="s">
        <v>239</v>
      </c>
      <c r="AH380" s="147">
        <v>0</v>
      </c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1" x14ac:dyDescent="0.2">
      <c r="A381" s="171">
        <v>39</v>
      </c>
      <c r="B381" s="172" t="s">
        <v>1507</v>
      </c>
      <c r="C381" s="179" t="s">
        <v>1508</v>
      </c>
      <c r="D381" s="173" t="s">
        <v>414</v>
      </c>
      <c r="E381" s="174">
        <v>3</v>
      </c>
      <c r="F381" s="175"/>
      <c r="G381" s="176">
        <f>ROUND(E381*F381,2)</f>
        <v>0</v>
      </c>
      <c r="H381" s="158"/>
      <c r="I381" s="157">
        <f>ROUND(E381*H381,2)</f>
        <v>0</v>
      </c>
      <c r="J381" s="158"/>
      <c r="K381" s="157">
        <f>ROUND(E381*J381,2)</f>
        <v>0</v>
      </c>
      <c r="L381" s="157">
        <v>21</v>
      </c>
      <c r="M381" s="157">
        <f>G381*(1+L381/100)</f>
        <v>0</v>
      </c>
      <c r="N381" s="156">
        <v>2.4E-2</v>
      </c>
      <c r="O381" s="156">
        <f>ROUND(E381*N381,2)</f>
        <v>7.0000000000000007E-2</v>
      </c>
      <c r="P381" s="156">
        <v>0</v>
      </c>
      <c r="Q381" s="156">
        <f>ROUND(E381*P381,2)</f>
        <v>0</v>
      </c>
      <c r="R381" s="157" t="s">
        <v>402</v>
      </c>
      <c r="S381" s="157" t="s">
        <v>183</v>
      </c>
      <c r="T381" s="157" t="s">
        <v>595</v>
      </c>
      <c r="U381" s="157">
        <v>0</v>
      </c>
      <c r="V381" s="157">
        <f>ROUND(E381*U381,2)</f>
        <v>0</v>
      </c>
      <c r="W381" s="157"/>
      <c r="X381" s="157" t="s">
        <v>403</v>
      </c>
      <c r="Y381" s="157" t="s">
        <v>171</v>
      </c>
      <c r="Z381" s="147"/>
      <c r="AA381" s="147"/>
      <c r="AB381" s="147"/>
      <c r="AC381" s="147"/>
      <c r="AD381" s="147"/>
      <c r="AE381" s="147"/>
      <c r="AF381" s="147"/>
      <c r="AG381" s="147" t="s">
        <v>404</v>
      </c>
      <c r="AH381" s="147"/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outlineLevel="2" x14ac:dyDescent="0.2">
      <c r="A382" s="154"/>
      <c r="B382" s="155"/>
      <c r="C382" s="253" t="s">
        <v>1491</v>
      </c>
      <c r="D382" s="254"/>
      <c r="E382" s="254"/>
      <c r="F382" s="254"/>
      <c r="G382" s="254"/>
      <c r="H382" s="157"/>
      <c r="I382" s="157"/>
      <c r="J382" s="157"/>
      <c r="K382" s="157"/>
      <c r="L382" s="157"/>
      <c r="M382" s="157"/>
      <c r="N382" s="156"/>
      <c r="O382" s="156"/>
      <c r="P382" s="156"/>
      <c r="Q382" s="156"/>
      <c r="R382" s="157"/>
      <c r="S382" s="157"/>
      <c r="T382" s="157"/>
      <c r="U382" s="157"/>
      <c r="V382" s="157"/>
      <c r="W382" s="157"/>
      <c r="X382" s="157"/>
      <c r="Y382" s="157"/>
      <c r="Z382" s="147"/>
      <c r="AA382" s="147"/>
      <c r="AB382" s="147"/>
      <c r="AC382" s="147"/>
      <c r="AD382" s="147"/>
      <c r="AE382" s="147"/>
      <c r="AF382" s="147"/>
      <c r="AG382" s="147" t="s">
        <v>174</v>
      </c>
      <c r="AH382" s="147"/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3" x14ac:dyDescent="0.2">
      <c r="A383" s="154"/>
      <c r="B383" s="155"/>
      <c r="C383" s="251" t="s">
        <v>1509</v>
      </c>
      <c r="D383" s="252"/>
      <c r="E383" s="252"/>
      <c r="F383" s="252"/>
      <c r="G383" s="252"/>
      <c r="H383" s="157"/>
      <c r="I383" s="157"/>
      <c r="J383" s="157"/>
      <c r="K383" s="157"/>
      <c r="L383" s="157"/>
      <c r="M383" s="157"/>
      <c r="N383" s="156"/>
      <c r="O383" s="156"/>
      <c r="P383" s="156"/>
      <c r="Q383" s="156"/>
      <c r="R383" s="157"/>
      <c r="S383" s="157"/>
      <c r="T383" s="157"/>
      <c r="U383" s="157"/>
      <c r="V383" s="157"/>
      <c r="W383" s="157"/>
      <c r="X383" s="157"/>
      <c r="Y383" s="157"/>
      <c r="Z383" s="147"/>
      <c r="AA383" s="147"/>
      <c r="AB383" s="147"/>
      <c r="AC383" s="147"/>
      <c r="AD383" s="147"/>
      <c r="AE383" s="147"/>
      <c r="AF383" s="147"/>
      <c r="AG383" s="147" t="s">
        <v>174</v>
      </c>
      <c r="AH383" s="147"/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3" x14ac:dyDescent="0.2">
      <c r="A384" s="154"/>
      <c r="B384" s="155"/>
      <c r="C384" s="251" t="s">
        <v>1510</v>
      </c>
      <c r="D384" s="252"/>
      <c r="E384" s="252"/>
      <c r="F384" s="252"/>
      <c r="G384" s="252"/>
      <c r="H384" s="157"/>
      <c r="I384" s="157"/>
      <c r="J384" s="157"/>
      <c r="K384" s="157"/>
      <c r="L384" s="157"/>
      <c r="M384" s="157"/>
      <c r="N384" s="156"/>
      <c r="O384" s="156"/>
      <c r="P384" s="156"/>
      <c r="Q384" s="156"/>
      <c r="R384" s="157"/>
      <c r="S384" s="157"/>
      <c r="T384" s="157"/>
      <c r="U384" s="157"/>
      <c r="V384" s="157"/>
      <c r="W384" s="157"/>
      <c r="X384" s="157"/>
      <c r="Y384" s="157"/>
      <c r="Z384" s="147"/>
      <c r="AA384" s="147"/>
      <c r="AB384" s="147"/>
      <c r="AC384" s="147"/>
      <c r="AD384" s="147"/>
      <c r="AE384" s="147"/>
      <c r="AF384" s="147"/>
      <c r="AG384" s="147" t="s">
        <v>174</v>
      </c>
      <c r="AH384" s="147"/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2" x14ac:dyDescent="0.2">
      <c r="A385" s="154"/>
      <c r="B385" s="155"/>
      <c r="C385" s="185" t="s">
        <v>1511</v>
      </c>
      <c r="D385" s="183"/>
      <c r="E385" s="184">
        <v>3</v>
      </c>
      <c r="F385" s="157"/>
      <c r="G385" s="157"/>
      <c r="H385" s="157"/>
      <c r="I385" s="157"/>
      <c r="J385" s="157"/>
      <c r="K385" s="157"/>
      <c r="L385" s="157"/>
      <c r="M385" s="157"/>
      <c r="N385" s="156"/>
      <c r="O385" s="156"/>
      <c r="P385" s="156"/>
      <c r="Q385" s="156"/>
      <c r="R385" s="157"/>
      <c r="S385" s="157"/>
      <c r="T385" s="157"/>
      <c r="U385" s="157"/>
      <c r="V385" s="157"/>
      <c r="W385" s="157"/>
      <c r="X385" s="157"/>
      <c r="Y385" s="157"/>
      <c r="Z385" s="147"/>
      <c r="AA385" s="147"/>
      <c r="AB385" s="147"/>
      <c r="AC385" s="147"/>
      <c r="AD385" s="147"/>
      <c r="AE385" s="147"/>
      <c r="AF385" s="147"/>
      <c r="AG385" s="147" t="s">
        <v>239</v>
      </c>
      <c r="AH385" s="147">
        <v>0</v>
      </c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1" x14ac:dyDescent="0.2">
      <c r="A386" s="171">
        <v>40</v>
      </c>
      <c r="B386" s="172" t="s">
        <v>1512</v>
      </c>
      <c r="C386" s="179" t="s">
        <v>1513</v>
      </c>
      <c r="D386" s="173" t="s">
        <v>414</v>
      </c>
      <c r="E386" s="174">
        <v>1</v>
      </c>
      <c r="F386" s="175"/>
      <c r="G386" s="176">
        <f>ROUND(E386*F386,2)</f>
        <v>0</v>
      </c>
      <c r="H386" s="158"/>
      <c r="I386" s="157">
        <f>ROUND(E386*H386,2)</f>
        <v>0</v>
      </c>
      <c r="J386" s="158"/>
      <c r="K386" s="157">
        <f>ROUND(E386*J386,2)</f>
        <v>0</v>
      </c>
      <c r="L386" s="157">
        <v>21</v>
      </c>
      <c r="M386" s="157">
        <f>G386*(1+L386/100)</f>
        <v>0</v>
      </c>
      <c r="N386" s="156">
        <v>3.9E-2</v>
      </c>
      <c r="O386" s="156">
        <f>ROUND(E386*N386,2)</f>
        <v>0.04</v>
      </c>
      <c r="P386" s="156">
        <v>0</v>
      </c>
      <c r="Q386" s="156">
        <f>ROUND(E386*P386,2)</f>
        <v>0</v>
      </c>
      <c r="R386" s="157" t="s">
        <v>402</v>
      </c>
      <c r="S386" s="157" t="s">
        <v>183</v>
      </c>
      <c r="T386" s="157" t="s">
        <v>595</v>
      </c>
      <c r="U386" s="157">
        <v>0</v>
      </c>
      <c r="V386" s="157">
        <f>ROUND(E386*U386,2)</f>
        <v>0</v>
      </c>
      <c r="W386" s="157"/>
      <c r="X386" s="157" t="s">
        <v>403</v>
      </c>
      <c r="Y386" s="157" t="s">
        <v>171</v>
      </c>
      <c r="Z386" s="147"/>
      <c r="AA386" s="147"/>
      <c r="AB386" s="147"/>
      <c r="AC386" s="147"/>
      <c r="AD386" s="147"/>
      <c r="AE386" s="147"/>
      <c r="AF386" s="147"/>
      <c r="AG386" s="147" t="s">
        <v>404</v>
      </c>
      <c r="AH386" s="147"/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2" x14ac:dyDescent="0.2">
      <c r="A387" s="154"/>
      <c r="B387" s="155"/>
      <c r="C387" s="253" t="s">
        <v>1491</v>
      </c>
      <c r="D387" s="254"/>
      <c r="E387" s="254"/>
      <c r="F387" s="254"/>
      <c r="G387" s="254"/>
      <c r="H387" s="157"/>
      <c r="I387" s="157"/>
      <c r="J387" s="157"/>
      <c r="K387" s="157"/>
      <c r="L387" s="157"/>
      <c r="M387" s="157"/>
      <c r="N387" s="156"/>
      <c r="O387" s="156"/>
      <c r="P387" s="156"/>
      <c r="Q387" s="156"/>
      <c r="R387" s="157"/>
      <c r="S387" s="157"/>
      <c r="T387" s="157"/>
      <c r="U387" s="157"/>
      <c r="V387" s="157"/>
      <c r="W387" s="157"/>
      <c r="X387" s="157"/>
      <c r="Y387" s="157"/>
      <c r="Z387" s="147"/>
      <c r="AA387" s="147"/>
      <c r="AB387" s="147"/>
      <c r="AC387" s="147"/>
      <c r="AD387" s="147"/>
      <c r="AE387" s="147"/>
      <c r="AF387" s="147"/>
      <c r="AG387" s="147" t="s">
        <v>174</v>
      </c>
      <c r="AH387" s="147"/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3" x14ac:dyDescent="0.2">
      <c r="A388" s="154"/>
      <c r="B388" s="155"/>
      <c r="C388" s="251" t="s">
        <v>1514</v>
      </c>
      <c r="D388" s="252"/>
      <c r="E388" s="252"/>
      <c r="F388" s="252"/>
      <c r="G388" s="252"/>
      <c r="H388" s="157"/>
      <c r="I388" s="157"/>
      <c r="J388" s="157"/>
      <c r="K388" s="157"/>
      <c r="L388" s="157"/>
      <c r="M388" s="157"/>
      <c r="N388" s="156"/>
      <c r="O388" s="156"/>
      <c r="P388" s="156"/>
      <c r="Q388" s="156"/>
      <c r="R388" s="157"/>
      <c r="S388" s="157"/>
      <c r="T388" s="157"/>
      <c r="U388" s="157"/>
      <c r="V388" s="157"/>
      <c r="W388" s="157"/>
      <c r="X388" s="157"/>
      <c r="Y388" s="157"/>
      <c r="Z388" s="147"/>
      <c r="AA388" s="147"/>
      <c r="AB388" s="147"/>
      <c r="AC388" s="147"/>
      <c r="AD388" s="147"/>
      <c r="AE388" s="147"/>
      <c r="AF388" s="147"/>
      <c r="AG388" s="147" t="s">
        <v>174</v>
      </c>
      <c r="AH388" s="147"/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3" x14ac:dyDescent="0.2">
      <c r="A389" s="154"/>
      <c r="B389" s="155"/>
      <c r="C389" s="251" t="s">
        <v>1515</v>
      </c>
      <c r="D389" s="252"/>
      <c r="E389" s="252"/>
      <c r="F389" s="252"/>
      <c r="G389" s="252"/>
      <c r="H389" s="157"/>
      <c r="I389" s="157"/>
      <c r="J389" s="157"/>
      <c r="K389" s="157"/>
      <c r="L389" s="157"/>
      <c r="M389" s="157"/>
      <c r="N389" s="156"/>
      <c r="O389" s="156"/>
      <c r="P389" s="156"/>
      <c r="Q389" s="156"/>
      <c r="R389" s="157"/>
      <c r="S389" s="157"/>
      <c r="T389" s="157"/>
      <c r="U389" s="157"/>
      <c r="V389" s="157"/>
      <c r="W389" s="157"/>
      <c r="X389" s="157"/>
      <c r="Y389" s="157"/>
      <c r="Z389" s="147"/>
      <c r="AA389" s="147"/>
      <c r="AB389" s="147"/>
      <c r="AC389" s="147"/>
      <c r="AD389" s="147"/>
      <c r="AE389" s="147"/>
      <c r="AF389" s="147"/>
      <c r="AG389" s="147" t="s">
        <v>174</v>
      </c>
      <c r="AH389" s="147"/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2" x14ac:dyDescent="0.2">
      <c r="A390" s="154"/>
      <c r="B390" s="155"/>
      <c r="C390" s="185" t="s">
        <v>1516</v>
      </c>
      <c r="D390" s="183"/>
      <c r="E390" s="184">
        <v>1</v>
      </c>
      <c r="F390" s="157"/>
      <c r="G390" s="157"/>
      <c r="H390" s="157"/>
      <c r="I390" s="157"/>
      <c r="J390" s="157"/>
      <c r="K390" s="157"/>
      <c r="L390" s="157"/>
      <c r="M390" s="157"/>
      <c r="N390" s="156"/>
      <c r="O390" s="156"/>
      <c r="P390" s="156"/>
      <c r="Q390" s="156"/>
      <c r="R390" s="157"/>
      <c r="S390" s="157"/>
      <c r="T390" s="157"/>
      <c r="U390" s="157"/>
      <c r="V390" s="157"/>
      <c r="W390" s="157"/>
      <c r="X390" s="157"/>
      <c r="Y390" s="157"/>
      <c r="Z390" s="147"/>
      <c r="AA390" s="147"/>
      <c r="AB390" s="147"/>
      <c r="AC390" s="147"/>
      <c r="AD390" s="147"/>
      <c r="AE390" s="147"/>
      <c r="AF390" s="147"/>
      <c r="AG390" s="147" t="s">
        <v>239</v>
      </c>
      <c r="AH390" s="147">
        <v>0</v>
      </c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1" x14ac:dyDescent="0.2">
      <c r="A391" s="171">
        <v>41</v>
      </c>
      <c r="B391" s="172" t="s">
        <v>1517</v>
      </c>
      <c r="C391" s="179" t="s">
        <v>1518</v>
      </c>
      <c r="D391" s="173" t="s">
        <v>414</v>
      </c>
      <c r="E391" s="174">
        <v>10</v>
      </c>
      <c r="F391" s="175"/>
      <c r="G391" s="176">
        <f>ROUND(E391*F391,2)</f>
        <v>0</v>
      </c>
      <c r="H391" s="158"/>
      <c r="I391" s="157">
        <f>ROUND(E391*H391,2)</f>
        <v>0</v>
      </c>
      <c r="J391" s="158"/>
      <c r="K391" s="157">
        <f>ROUND(E391*J391,2)</f>
        <v>0</v>
      </c>
      <c r="L391" s="157">
        <v>21</v>
      </c>
      <c r="M391" s="157">
        <f>G391*(1+L391/100)</f>
        <v>0</v>
      </c>
      <c r="N391" s="156">
        <v>5.0999999999999997E-2</v>
      </c>
      <c r="O391" s="156">
        <f>ROUND(E391*N391,2)</f>
        <v>0.51</v>
      </c>
      <c r="P391" s="156">
        <v>0</v>
      </c>
      <c r="Q391" s="156">
        <f>ROUND(E391*P391,2)</f>
        <v>0</v>
      </c>
      <c r="R391" s="157" t="s">
        <v>402</v>
      </c>
      <c r="S391" s="157" t="s">
        <v>183</v>
      </c>
      <c r="T391" s="157" t="s">
        <v>595</v>
      </c>
      <c r="U391" s="157">
        <v>0</v>
      </c>
      <c r="V391" s="157">
        <f>ROUND(E391*U391,2)</f>
        <v>0</v>
      </c>
      <c r="W391" s="157"/>
      <c r="X391" s="157" t="s">
        <v>403</v>
      </c>
      <c r="Y391" s="157" t="s">
        <v>171</v>
      </c>
      <c r="Z391" s="147"/>
      <c r="AA391" s="147"/>
      <c r="AB391" s="147"/>
      <c r="AC391" s="147"/>
      <c r="AD391" s="147"/>
      <c r="AE391" s="147"/>
      <c r="AF391" s="147"/>
      <c r="AG391" s="147" t="s">
        <v>404</v>
      </c>
      <c r="AH391" s="147"/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2" x14ac:dyDescent="0.2">
      <c r="A392" s="154"/>
      <c r="B392" s="155"/>
      <c r="C392" s="253" t="s">
        <v>1491</v>
      </c>
      <c r="D392" s="254"/>
      <c r="E392" s="254"/>
      <c r="F392" s="254"/>
      <c r="G392" s="254"/>
      <c r="H392" s="157"/>
      <c r="I392" s="157"/>
      <c r="J392" s="157"/>
      <c r="K392" s="157"/>
      <c r="L392" s="157"/>
      <c r="M392" s="157"/>
      <c r="N392" s="156"/>
      <c r="O392" s="156"/>
      <c r="P392" s="156"/>
      <c r="Q392" s="156"/>
      <c r="R392" s="157"/>
      <c r="S392" s="157"/>
      <c r="T392" s="157"/>
      <c r="U392" s="157"/>
      <c r="V392" s="157"/>
      <c r="W392" s="157"/>
      <c r="X392" s="157"/>
      <c r="Y392" s="157"/>
      <c r="Z392" s="147"/>
      <c r="AA392" s="147"/>
      <c r="AB392" s="147"/>
      <c r="AC392" s="147"/>
      <c r="AD392" s="147"/>
      <c r="AE392" s="147"/>
      <c r="AF392" s="147"/>
      <c r="AG392" s="147" t="s">
        <v>174</v>
      </c>
      <c r="AH392" s="147"/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3" x14ac:dyDescent="0.2">
      <c r="A393" s="154"/>
      <c r="B393" s="155"/>
      <c r="C393" s="251" t="s">
        <v>1519</v>
      </c>
      <c r="D393" s="252"/>
      <c r="E393" s="252"/>
      <c r="F393" s="252"/>
      <c r="G393" s="252"/>
      <c r="H393" s="157"/>
      <c r="I393" s="157"/>
      <c r="J393" s="157"/>
      <c r="K393" s="157"/>
      <c r="L393" s="157"/>
      <c r="M393" s="157"/>
      <c r="N393" s="156"/>
      <c r="O393" s="156"/>
      <c r="P393" s="156"/>
      <c r="Q393" s="156"/>
      <c r="R393" s="157"/>
      <c r="S393" s="157"/>
      <c r="T393" s="157"/>
      <c r="U393" s="157"/>
      <c r="V393" s="157"/>
      <c r="W393" s="157"/>
      <c r="X393" s="157"/>
      <c r="Y393" s="157"/>
      <c r="Z393" s="147"/>
      <c r="AA393" s="147"/>
      <c r="AB393" s="147"/>
      <c r="AC393" s="147"/>
      <c r="AD393" s="147"/>
      <c r="AE393" s="147"/>
      <c r="AF393" s="147"/>
      <c r="AG393" s="147" t="s">
        <v>174</v>
      </c>
      <c r="AH393" s="147"/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3" x14ac:dyDescent="0.2">
      <c r="A394" s="154"/>
      <c r="B394" s="155"/>
      <c r="C394" s="251" t="s">
        <v>1520</v>
      </c>
      <c r="D394" s="252"/>
      <c r="E394" s="252"/>
      <c r="F394" s="252"/>
      <c r="G394" s="252"/>
      <c r="H394" s="157"/>
      <c r="I394" s="157"/>
      <c r="J394" s="157"/>
      <c r="K394" s="157"/>
      <c r="L394" s="157"/>
      <c r="M394" s="157"/>
      <c r="N394" s="156"/>
      <c r="O394" s="156"/>
      <c r="P394" s="156"/>
      <c r="Q394" s="156"/>
      <c r="R394" s="157"/>
      <c r="S394" s="157"/>
      <c r="T394" s="157"/>
      <c r="U394" s="157"/>
      <c r="V394" s="157"/>
      <c r="W394" s="157"/>
      <c r="X394" s="157"/>
      <c r="Y394" s="157"/>
      <c r="Z394" s="147"/>
      <c r="AA394" s="147"/>
      <c r="AB394" s="147"/>
      <c r="AC394" s="147"/>
      <c r="AD394" s="147"/>
      <c r="AE394" s="147"/>
      <c r="AF394" s="147"/>
      <c r="AG394" s="147" t="s">
        <v>174</v>
      </c>
      <c r="AH394" s="147"/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2" x14ac:dyDescent="0.2">
      <c r="A395" s="154"/>
      <c r="B395" s="155"/>
      <c r="C395" s="185" t="s">
        <v>1494</v>
      </c>
      <c r="D395" s="183"/>
      <c r="E395" s="184">
        <v>3</v>
      </c>
      <c r="F395" s="157"/>
      <c r="G395" s="157"/>
      <c r="H395" s="157"/>
      <c r="I395" s="157"/>
      <c r="J395" s="157"/>
      <c r="K395" s="157"/>
      <c r="L395" s="157"/>
      <c r="M395" s="157"/>
      <c r="N395" s="156"/>
      <c r="O395" s="156"/>
      <c r="P395" s="156"/>
      <c r="Q395" s="156"/>
      <c r="R395" s="157"/>
      <c r="S395" s="157"/>
      <c r="T395" s="157"/>
      <c r="U395" s="157"/>
      <c r="V395" s="157"/>
      <c r="W395" s="157"/>
      <c r="X395" s="157"/>
      <c r="Y395" s="157"/>
      <c r="Z395" s="147"/>
      <c r="AA395" s="147"/>
      <c r="AB395" s="147"/>
      <c r="AC395" s="147"/>
      <c r="AD395" s="147"/>
      <c r="AE395" s="147"/>
      <c r="AF395" s="147"/>
      <c r="AG395" s="147" t="s">
        <v>239</v>
      </c>
      <c r="AH395" s="147">
        <v>0</v>
      </c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3" x14ac:dyDescent="0.2">
      <c r="A396" s="154"/>
      <c r="B396" s="155"/>
      <c r="C396" s="185" t="s">
        <v>1521</v>
      </c>
      <c r="D396" s="183"/>
      <c r="E396" s="184">
        <v>3</v>
      </c>
      <c r="F396" s="157"/>
      <c r="G396" s="157"/>
      <c r="H396" s="157"/>
      <c r="I396" s="157"/>
      <c r="J396" s="157"/>
      <c r="K396" s="157"/>
      <c r="L396" s="157"/>
      <c r="M396" s="157"/>
      <c r="N396" s="156"/>
      <c r="O396" s="156"/>
      <c r="P396" s="156"/>
      <c r="Q396" s="156"/>
      <c r="R396" s="157"/>
      <c r="S396" s="157"/>
      <c r="T396" s="157"/>
      <c r="U396" s="157"/>
      <c r="V396" s="157"/>
      <c r="W396" s="157"/>
      <c r="X396" s="157"/>
      <c r="Y396" s="157"/>
      <c r="Z396" s="147"/>
      <c r="AA396" s="147"/>
      <c r="AB396" s="147"/>
      <c r="AC396" s="147"/>
      <c r="AD396" s="147"/>
      <c r="AE396" s="147"/>
      <c r="AF396" s="147"/>
      <c r="AG396" s="147" t="s">
        <v>239</v>
      </c>
      <c r="AH396" s="147">
        <v>0</v>
      </c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3" x14ac:dyDescent="0.2">
      <c r="A397" s="154"/>
      <c r="B397" s="155"/>
      <c r="C397" s="185" t="s">
        <v>1488</v>
      </c>
      <c r="D397" s="183"/>
      <c r="E397" s="184">
        <v>4</v>
      </c>
      <c r="F397" s="157"/>
      <c r="G397" s="157"/>
      <c r="H397" s="157"/>
      <c r="I397" s="157"/>
      <c r="J397" s="157"/>
      <c r="K397" s="157"/>
      <c r="L397" s="157"/>
      <c r="M397" s="157"/>
      <c r="N397" s="156"/>
      <c r="O397" s="156"/>
      <c r="P397" s="156"/>
      <c r="Q397" s="156"/>
      <c r="R397" s="157"/>
      <c r="S397" s="157"/>
      <c r="T397" s="157"/>
      <c r="U397" s="157"/>
      <c r="V397" s="157"/>
      <c r="W397" s="157"/>
      <c r="X397" s="157"/>
      <c r="Y397" s="157"/>
      <c r="Z397" s="147"/>
      <c r="AA397" s="147"/>
      <c r="AB397" s="147"/>
      <c r="AC397" s="147"/>
      <c r="AD397" s="147"/>
      <c r="AE397" s="147"/>
      <c r="AF397" s="147"/>
      <c r="AG397" s="147" t="s">
        <v>239</v>
      </c>
      <c r="AH397" s="147">
        <v>0</v>
      </c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1" x14ac:dyDescent="0.2">
      <c r="A398" s="171">
        <v>42</v>
      </c>
      <c r="B398" s="172" t="s">
        <v>1522</v>
      </c>
      <c r="C398" s="179" t="s">
        <v>1523</v>
      </c>
      <c r="D398" s="173" t="s">
        <v>414</v>
      </c>
      <c r="E398" s="174">
        <v>5</v>
      </c>
      <c r="F398" s="175"/>
      <c r="G398" s="176">
        <f>ROUND(E398*F398,2)</f>
        <v>0</v>
      </c>
      <c r="H398" s="158"/>
      <c r="I398" s="157">
        <f>ROUND(E398*H398,2)</f>
        <v>0</v>
      </c>
      <c r="J398" s="158"/>
      <c r="K398" s="157">
        <f>ROUND(E398*J398,2)</f>
        <v>0</v>
      </c>
      <c r="L398" s="157">
        <v>21</v>
      </c>
      <c r="M398" s="157">
        <f>G398*(1+L398/100)</f>
        <v>0</v>
      </c>
      <c r="N398" s="156">
        <v>6.8000000000000005E-2</v>
      </c>
      <c r="O398" s="156">
        <f>ROUND(E398*N398,2)</f>
        <v>0.34</v>
      </c>
      <c r="P398" s="156">
        <v>0</v>
      </c>
      <c r="Q398" s="156">
        <f>ROUND(E398*P398,2)</f>
        <v>0</v>
      </c>
      <c r="R398" s="157" t="s">
        <v>402</v>
      </c>
      <c r="S398" s="157" t="s">
        <v>183</v>
      </c>
      <c r="T398" s="157" t="s">
        <v>595</v>
      </c>
      <c r="U398" s="157">
        <v>0</v>
      </c>
      <c r="V398" s="157">
        <f>ROUND(E398*U398,2)</f>
        <v>0</v>
      </c>
      <c r="W398" s="157"/>
      <c r="X398" s="157" t="s">
        <v>403</v>
      </c>
      <c r="Y398" s="157" t="s">
        <v>171</v>
      </c>
      <c r="Z398" s="147"/>
      <c r="AA398" s="147"/>
      <c r="AB398" s="147"/>
      <c r="AC398" s="147"/>
      <c r="AD398" s="147"/>
      <c r="AE398" s="147"/>
      <c r="AF398" s="147"/>
      <c r="AG398" s="147" t="s">
        <v>404</v>
      </c>
      <c r="AH398" s="147"/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2" x14ac:dyDescent="0.2">
      <c r="A399" s="154"/>
      <c r="B399" s="155"/>
      <c r="C399" s="253" t="s">
        <v>1491</v>
      </c>
      <c r="D399" s="254"/>
      <c r="E399" s="254"/>
      <c r="F399" s="254"/>
      <c r="G399" s="254"/>
      <c r="H399" s="157"/>
      <c r="I399" s="157"/>
      <c r="J399" s="157"/>
      <c r="K399" s="157"/>
      <c r="L399" s="157"/>
      <c r="M399" s="157"/>
      <c r="N399" s="156"/>
      <c r="O399" s="156"/>
      <c r="P399" s="156"/>
      <c r="Q399" s="156"/>
      <c r="R399" s="157"/>
      <c r="S399" s="157"/>
      <c r="T399" s="157"/>
      <c r="U399" s="157"/>
      <c r="V399" s="157"/>
      <c r="W399" s="157"/>
      <c r="X399" s="157"/>
      <c r="Y399" s="157"/>
      <c r="Z399" s="147"/>
      <c r="AA399" s="147"/>
      <c r="AB399" s="147"/>
      <c r="AC399" s="147"/>
      <c r="AD399" s="147"/>
      <c r="AE399" s="147"/>
      <c r="AF399" s="147"/>
      <c r="AG399" s="147" t="s">
        <v>174</v>
      </c>
      <c r="AH399" s="147"/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3" x14ac:dyDescent="0.2">
      <c r="A400" s="154"/>
      <c r="B400" s="155"/>
      <c r="C400" s="251" t="s">
        <v>1524</v>
      </c>
      <c r="D400" s="252"/>
      <c r="E400" s="252"/>
      <c r="F400" s="252"/>
      <c r="G400" s="252"/>
      <c r="H400" s="157"/>
      <c r="I400" s="157"/>
      <c r="J400" s="157"/>
      <c r="K400" s="157"/>
      <c r="L400" s="157"/>
      <c r="M400" s="157"/>
      <c r="N400" s="156"/>
      <c r="O400" s="156"/>
      <c r="P400" s="156"/>
      <c r="Q400" s="156"/>
      <c r="R400" s="157"/>
      <c r="S400" s="157"/>
      <c r="T400" s="157"/>
      <c r="U400" s="157"/>
      <c r="V400" s="157"/>
      <c r="W400" s="157"/>
      <c r="X400" s="157"/>
      <c r="Y400" s="157"/>
      <c r="Z400" s="147"/>
      <c r="AA400" s="147"/>
      <c r="AB400" s="147"/>
      <c r="AC400" s="147"/>
      <c r="AD400" s="147"/>
      <c r="AE400" s="147"/>
      <c r="AF400" s="147"/>
      <c r="AG400" s="147" t="s">
        <v>174</v>
      </c>
      <c r="AH400" s="147"/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3" x14ac:dyDescent="0.2">
      <c r="A401" s="154"/>
      <c r="B401" s="155"/>
      <c r="C401" s="251" t="s">
        <v>1525</v>
      </c>
      <c r="D401" s="252"/>
      <c r="E401" s="252"/>
      <c r="F401" s="252"/>
      <c r="G401" s="252"/>
      <c r="H401" s="157"/>
      <c r="I401" s="157"/>
      <c r="J401" s="157"/>
      <c r="K401" s="157"/>
      <c r="L401" s="157"/>
      <c r="M401" s="157"/>
      <c r="N401" s="156"/>
      <c r="O401" s="156"/>
      <c r="P401" s="156"/>
      <c r="Q401" s="156"/>
      <c r="R401" s="157"/>
      <c r="S401" s="157"/>
      <c r="T401" s="157"/>
      <c r="U401" s="157"/>
      <c r="V401" s="157"/>
      <c r="W401" s="157"/>
      <c r="X401" s="157"/>
      <c r="Y401" s="157"/>
      <c r="Z401" s="147"/>
      <c r="AA401" s="147"/>
      <c r="AB401" s="147"/>
      <c r="AC401" s="147"/>
      <c r="AD401" s="147"/>
      <c r="AE401" s="147"/>
      <c r="AF401" s="147"/>
      <c r="AG401" s="147" t="s">
        <v>174</v>
      </c>
      <c r="AH401" s="147"/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2" x14ac:dyDescent="0.2">
      <c r="A402" s="154"/>
      <c r="B402" s="155"/>
      <c r="C402" s="185" t="s">
        <v>1494</v>
      </c>
      <c r="D402" s="183"/>
      <c r="E402" s="184">
        <v>3</v>
      </c>
      <c r="F402" s="157"/>
      <c r="G402" s="157"/>
      <c r="H402" s="157"/>
      <c r="I402" s="157"/>
      <c r="J402" s="157"/>
      <c r="K402" s="157"/>
      <c r="L402" s="157"/>
      <c r="M402" s="157"/>
      <c r="N402" s="156"/>
      <c r="O402" s="156"/>
      <c r="P402" s="156"/>
      <c r="Q402" s="156"/>
      <c r="R402" s="157"/>
      <c r="S402" s="157"/>
      <c r="T402" s="157"/>
      <c r="U402" s="157"/>
      <c r="V402" s="157"/>
      <c r="W402" s="157"/>
      <c r="X402" s="157"/>
      <c r="Y402" s="157"/>
      <c r="Z402" s="147"/>
      <c r="AA402" s="147"/>
      <c r="AB402" s="147"/>
      <c r="AC402" s="147"/>
      <c r="AD402" s="147"/>
      <c r="AE402" s="147"/>
      <c r="AF402" s="147"/>
      <c r="AG402" s="147" t="s">
        <v>239</v>
      </c>
      <c r="AH402" s="147">
        <v>0</v>
      </c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3" x14ac:dyDescent="0.2">
      <c r="A403" s="154"/>
      <c r="B403" s="155"/>
      <c r="C403" s="185" t="s">
        <v>1526</v>
      </c>
      <c r="D403" s="183"/>
      <c r="E403" s="184">
        <v>2</v>
      </c>
      <c r="F403" s="157"/>
      <c r="G403" s="157"/>
      <c r="H403" s="157"/>
      <c r="I403" s="157"/>
      <c r="J403" s="157"/>
      <c r="K403" s="157"/>
      <c r="L403" s="157"/>
      <c r="M403" s="157"/>
      <c r="N403" s="156"/>
      <c r="O403" s="156"/>
      <c r="P403" s="156"/>
      <c r="Q403" s="156"/>
      <c r="R403" s="157"/>
      <c r="S403" s="157"/>
      <c r="T403" s="157"/>
      <c r="U403" s="157"/>
      <c r="V403" s="157"/>
      <c r="W403" s="157"/>
      <c r="X403" s="157"/>
      <c r="Y403" s="157"/>
      <c r="Z403" s="147"/>
      <c r="AA403" s="147"/>
      <c r="AB403" s="147"/>
      <c r="AC403" s="147"/>
      <c r="AD403" s="147"/>
      <c r="AE403" s="147"/>
      <c r="AF403" s="147"/>
      <c r="AG403" s="147" t="s">
        <v>239</v>
      </c>
      <c r="AH403" s="147">
        <v>0</v>
      </c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outlineLevel="1" x14ac:dyDescent="0.2">
      <c r="A404" s="171">
        <v>43</v>
      </c>
      <c r="B404" s="172" t="s">
        <v>1527</v>
      </c>
      <c r="C404" s="179" t="s">
        <v>1528</v>
      </c>
      <c r="D404" s="173" t="s">
        <v>414</v>
      </c>
      <c r="E404" s="174">
        <v>6</v>
      </c>
      <c r="F404" s="175"/>
      <c r="G404" s="176">
        <f>ROUND(E404*F404,2)</f>
        <v>0</v>
      </c>
      <c r="H404" s="158"/>
      <c r="I404" s="157">
        <f>ROUND(E404*H404,2)</f>
        <v>0</v>
      </c>
      <c r="J404" s="158"/>
      <c r="K404" s="157">
        <f>ROUND(E404*J404,2)</f>
        <v>0</v>
      </c>
      <c r="L404" s="157">
        <v>21</v>
      </c>
      <c r="M404" s="157">
        <f>G404*(1+L404/100)</f>
        <v>0</v>
      </c>
      <c r="N404" s="156">
        <v>0.08</v>
      </c>
      <c r="O404" s="156">
        <f>ROUND(E404*N404,2)</f>
        <v>0.48</v>
      </c>
      <c r="P404" s="156">
        <v>0</v>
      </c>
      <c r="Q404" s="156">
        <f>ROUND(E404*P404,2)</f>
        <v>0</v>
      </c>
      <c r="R404" s="157" t="s">
        <v>402</v>
      </c>
      <c r="S404" s="157" t="s">
        <v>183</v>
      </c>
      <c r="T404" s="157" t="s">
        <v>595</v>
      </c>
      <c r="U404" s="157">
        <v>0</v>
      </c>
      <c r="V404" s="157">
        <f>ROUND(E404*U404,2)</f>
        <v>0</v>
      </c>
      <c r="W404" s="157"/>
      <c r="X404" s="157" t="s">
        <v>403</v>
      </c>
      <c r="Y404" s="157" t="s">
        <v>171</v>
      </c>
      <c r="Z404" s="147"/>
      <c r="AA404" s="147"/>
      <c r="AB404" s="147"/>
      <c r="AC404" s="147"/>
      <c r="AD404" s="147"/>
      <c r="AE404" s="147"/>
      <c r="AF404" s="147"/>
      <c r="AG404" s="147" t="s">
        <v>404</v>
      </c>
      <c r="AH404" s="147"/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2" x14ac:dyDescent="0.2">
      <c r="A405" s="154"/>
      <c r="B405" s="155"/>
      <c r="C405" s="253" t="s">
        <v>1491</v>
      </c>
      <c r="D405" s="254"/>
      <c r="E405" s="254"/>
      <c r="F405" s="254"/>
      <c r="G405" s="254"/>
      <c r="H405" s="157"/>
      <c r="I405" s="157"/>
      <c r="J405" s="157"/>
      <c r="K405" s="157"/>
      <c r="L405" s="157"/>
      <c r="M405" s="157"/>
      <c r="N405" s="156"/>
      <c r="O405" s="156"/>
      <c r="P405" s="156"/>
      <c r="Q405" s="156"/>
      <c r="R405" s="157"/>
      <c r="S405" s="157"/>
      <c r="T405" s="157"/>
      <c r="U405" s="157"/>
      <c r="V405" s="157"/>
      <c r="W405" s="157"/>
      <c r="X405" s="157"/>
      <c r="Y405" s="157"/>
      <c r="Z405" s="147"/>
      <c r="AA405" s="147"/>
      <c r="AB405" s="147"/>
      <c r="AC405" s="147"/>
      <c r="AD405" s="147"/>
      <c r="AE405" s="147"/>
      <c r="AF405" s="147"/>
      <c r="AG405" s="147" t="s">
        <v>174</v>
      </c>
      <c r="AH405" s="147"/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3" x14ac:dyDescent="0.2">
      <c r="A406" s="154"/>
      <c r="B406" s="155"/>
      <c r="C406" s="251" t="s">
        <v>1529</v>
      </c>
      <c r="D406" s="252"/>
      <c r="E406" s="252"/>
      <c r="F406" s="252"/>
      <c r="G406" s="252"/>
      <c r="H406" s="157"/>
      <c r="I406" s="157"/>
      <c r="J406" s="157"/>
      <c r="K406" s="157"/>
      <c r="L406" s="157"/>
      <c r="M406" s="157"/>
      <c r="N406" s="156"/>
      <c r="O406" s="156"/>
      <c r="P406" s="156"/>
      <c r="Q406" s="156"/>
      <c r="R406" s="157"/>
      <c r="S406" s="157"/>
      <c r="T406" s="157"/>
      <c r="U406" s="157"/>
      <c r="V406" s="157"/>
      <c r="W406" s="157"/>
      <c r="X406" s="157"/>
      <c r="Y406" s="157"/>
      <c r="Z406" s="147"/>
      <c r="AA406" s="147"/>
      <c r="AB406" s="147"/>
      <c r="AC406" s="147"/>
      <c r="AD406" s="147"/>
      <c r="AE406" s="147"/>
      <c r="AF406" s="147"/>
      <c r="AG406" s="147" t="s">
        <v>174</v>
      </c>
      <c r="AH406" s="147"/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outlineLevel="3" x14ac:dyDescent="0.2">
      <c r="A407" s="154"/>
      <c r="B407" s="155"/>
      <c r="C407" s="251" t="s">
        <v>1530</v>
      </c>
      <c r="D407" s="252"/>
      <c r="E407" s="252"/>
      <c r="F407" s="252"/>
      <c r="G407" s="252"/>
      <c r="H407" s="157"/>
      <c r="I407" s="157"/>
      <c r="J407" s="157"/>
      <c r="K407" s="157"/>
      <c r="L407" s="157"/>
      <c r="M407" s="157"/>
      <c r="N407" s="156"/>
      <c r="O407" s="156"/>
      <c r="P407" s="156"/>
      <c r="Q407" s="156"/>
      <c r="R407" s="157"/>
      <c r="S407" s="157"/>
      <c r="T407" s="157"/>
      <c r="U407" s="157"/>
      <c r="V407" s="157"/>
      <c r="W407" s="157"/>
      <c r="X407" s="157"/>
      <c r="Y407" s="157"/>
      <c r="Z407" s="147"/>
      <c r="AA407" s="147"/>
      <c r="AB407" s="147"/>
      <c r="AC407" s="147"/>
      <c r="AD407" s="147"/>
      <c r="AE407" s="147"/>
      <c r="AF407" s="147"/>
      <c r="AG407" s="147" t="s">
        <v>174</v>
      </c>
      <c r="AH407" s="147"/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2" x14ac:dyDescent="0.2">
      <c r="A408" s="154"/>
      <c r="B408" s="155"/>
      <c r="C408" s="185" t="s">
        <v>1531</v>
      </c>
      <c r="D408" s="183"/>
      <c r="E408" s="184">
        <v>5</v>
      </c>
      <c r="F408" s="157"/>
      <c r="G408" s="157"/>
      <c r="H408" s="157"/>
      <c r="I408" s="157"/>
      <c r="J408" s="157"/>
      <c r="K408" s="157"/>
      <c r="L408" s="157"/>
      <c r="M408" s="157"/>
      <c r="N408" s="156"/>
      <c r="O408" s="156"/>
      <c r="P408" s="156"/>
      <c r="Q408" s="156"/>
      <c r="R408" s="157"/>
      <c r="S408" s="157"/>
      <c r="T408" s="157"/>
      <c r="U408" s="157"/>
      <c r="V408" s="157"/>
      <c r="W408" s="157"/>
      <c r="X408" s="157"/>
      <c r="Y408" s="157"/>
      <c r="Z408" s="147"/>
      <c r="AA408" s="147"/>
      <c r="AB408" s="147"/>
      <c r="AC408" s="147"/>
      <c r="AD408" s="147"/>
      <c r="AE408" s="147"/>
      <c r="AF408" s="147"/>
      <c r="AG408" s="147" t="s">
        <v>239</v>
      </c>
      <c r="AH408" s="147">
        <v>0</v>
      </c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3" x14ac:dyDescent="0.2">
      <c r="A409" s="154"/>
      <c r="B409" s="155"/>
      <c r="C409" s="185" t="s">
        <v>1496</v>
      </c>
      <c r="D409" s="183"/>
      <c r="E409" s="184">
        <v>1</v>
      </c>
      <c r="F409" s="157"/>
      <c r="G409" s="157"/>
      <c r="H409" s="157"/>
      <c r="I409" s="157"/>
      <c r="J409" s="157"/>
      <c r="K409" s="157"/>
      <c r="L409" s="157"/>
      <c r="M409" s="157"/>
      <c r="N409" s="156"/>
      <c r="O409" s="156"/>
      <c r="P409" s="156"/>
      <c r="Q409" s="156"/>
      <c r="R409" s="157"/>
      <c r="S409" s="157"/>
      <c r="T409" s="157"/>
      <c r="U409" s="157"/>
      <c r="V409" s="157"/>
      <c r="W409" s="157"/>
      <c r="X409" s="157"/>
      <c r="Y409" s="157"/>
      <c r="Z409" s="147"/>
      <c r="AA409" s="147"/>
      <c r="AB409" s="147"/>
      <c r="AC409" s="147"/>
      <c r="AD409" s="147"/>
      <c r="AE409" s="147"/>
      <c r="AF409" s="147"/>
      <c r="AG409" s="147" t="s">
        <v>239</v>
      </c>
      <c r="AH409" s="147">
        <v>0</v>
      </c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1" x14ac:dyDescent="0.2">
      <c r="A410" s="171">
        <v>44</v>
      </c>
      <c r="B410" s="172" t="s">
        <v>1532</v>
      </c>
      <c r="C410" s="179" t="s">
        <v>1533</v>
      </c>
      <c r="D410" s="173" t="s">
        <v>414</v>
      </c>
      <c r="E410" s="174">
        <v>19</v>
      </c>
      <c r="F410" s="175"/>
      <c r="G410" s="176">
        <f>ROUND(E410*F410,2)</f>
        <v>0</v>
      </c>
      <c r="H410" s="158"/>
      <c r="I410" s="157">
        <f>ROUND(E410*H410,2)</f>
        <v>0</v>
      </c>
      <c r="J410" s="158"/>
      <c r="K410" s="157">
        <f>ROUND(E410*J410,2)</f>
        <v>0</v>
      </c>
      <c r="L410" s="157">
        <v>21</v>
      </c>
      <c r="M410" s="157">
        <f>G410*(1+L410/100)</f>
        <v>0</v>
      </c>
      <c r="N410" s="156">
        <v>2E-3</v>
      </c>
      <c r="O410" s="156">
        <f>ROUND(E410*N410,2)</f>
        <v>0.04</v>
      </c>
      <c r="P410" s="156">
        <v>0</v>
      </c>
      <c r="Q410" s="156">
        <f>ROUND(E410*P410,2)</f>
        <v>0</v>
      </c>
      <c r="R410" s="157" t="s">
        <v>402</v>
      </c>
      <c r="S410" s="157" t="s">
        <v>183</v>
      </c>
      <c r="T410" s="157" t="s">
        <v>595</v>
      </c>
      <c r="U410" s="157">
        <v>0</v>
      </c>
      <c r="V410" s="157">
        <f>ROUND(E410*U410,2)</f>
        <v>0</v>
      </c>
      <c r="W410" s="157"/>
      <c r="X410" s="157" t="s">
        <v>403</v>
      </c>
      <c r="Y410" s="157" t="s">
        <v>171</v>
      </c>
      <c r="Z410" s="147"/>
      <c r="AA410" s="147"/>
      <c r="AB410" s="147"/>
      <c r="AC410" s="147"/>
      <c r="AD410" s="147"/>
      <c r="AE410" s="147"/>
      <c r="AF410" s="147"/>
      <c r="AG410" s="147" t="s">
        <v>404</v>
      </c>
      <c r="AH410" s="147"/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outlineLevel="2" x14ac:dyDescent="0.2">
      <c r="A411" s="154"/>
      <c r="B411" s="155"/>
      <c r="C411" s="253" t="s">
        <v>1491</v>
      </c>
      <c r="D411" s="254"/>
      <c r="E411" s="254"/>
      <c r="F411" s="254"/>
      <c r="G411" s="254"/>
      <c r="H411" s="157"/>
      <c r="I411" s="157"/>
      <c r="J411" s="157"/>
      <c r="K411" s="157"/>
      <c r="L411" s="157"/>
      <c r="M411" s="157"/>
      <c r="N411" s="156"/>
      <c r="O411" s="156"/>
      <c r="P411" s="156"/>
      <c r="Q411" s="156"/>
      <c r="R411" s="157"/>
      <c r="S411" s="157"/>
      <c r="T411" s="157"/>
      <c r="U411" s="157"/>
      <c r="V411" s="157"/>
      <c r="W411" s="157"/>
      <c r="X411" s="157"/>
      <c r="Y411" s="157"/>
      <c r="Z411" s="147"/>
      <c r="AA411" s="147"/>
      <c r="AB411" s="147"/>
      <c r="AC411" s="147"/>
      <c r="AD411" s="147"/>
      <c r="AE411" s="147"/>
      <c r="AF411" s="147"/>
      <c r="AG411" s="147" t="s">
        <v>174</v>
      </c>
      <c r="AH411" s="147"/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3" x14ac:dyDescent="0.2">
      <c r="A412" s="154"/>
      <c r="B412" s="155"/>
      <c r="C412" s="251" t="s">
        <v>1534</v>
      </c>
      <c r="D412" s="252"/>
      <c r="E412" s="252"/>
      <c r="F412" s="252"/>
      <c r="G412" s="252"/>
      <c r="H412" s="157"/>
      <c r="I412" s="157"/>
      <c r="J412" s="157"/>
      <c r="K412" s="157"/>
      <c r="L412" s="157"/>
      <c r="M412" s="157"/>
      <c r="N412" s="156"/>
      <c r="O412" s="156"/>
      <c r="P412" s="156"/>
      <c r="Q412" s="156"/>
      <c r="R412" s="157"/>
      <c r="S412" s="157"/>
      <c r="T412" s="157"/>
      <c r="U412" s="157"/>
      <c r="V412" s="157"/>
      <c r="W412" s="157"/>
      <c r="X412" s="157"/>
      <c r="Y412" s="157"/>
      <c r="Z412" s="147"/>
      <c r="AA412" s="147"/>
      <c r="AB412" s="147"/>
      <c r="AC412" s="147"/>
      <c r="AD412" s="147"/>
      <c r="AE412" s="147"/>
      <c r="AF412" s="147"/>
      <c r="AG412" s="147" t="s">
        <v>174</v>
      </c>
      <c r="AH412" s="147"/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ht="22.5" outlineLevel="3" x14ac:dyDescent="0.2">
      <c r="A413" s="154"/>
      <c r="B413" s="155"/>
      <c r="C413" s="251" t="s">
        <v>1485</v>
      </c>
      <c r="D413" s="252"/>
      <c r="E413" s="252"/>
      <c r="F413" s="252"/>
      <c r="G413" s="252"/>
      <c r="H413" s="157"/>
      <c r="I413" s="157"/>
      <c r="J413" s="157"/>
      <c r="K413" s="157"/>
      <c r="L413" s="157"/>
      <c r="M413" s="157"/>
      <c r="N413" s="156"/>
      <c r="O413" s="156"/>
      <c r="P413" s="156"/>
      <c r="Q413" s="156"/>
      <c r="R413" s="157"/>
      <c r="S413" s="157"/>
      <c r="T413" s="157"/>
      <c r="U413" s="157"/>
      <c r="V413" s="157"/>
      <c r="W413" s="157"/>
      <c r="X413" s="157"/>
      <c r="Y413" s="157"/>
      <c r="Z413" s="147"/>
      <c r="AA413" s="147"/>
      <c r="AB413" s="147"/>
      <c r="AC413" s="147"/>
      <c r="AD413" s="147"/>
      <c r="AE413" s="147"/>
      <c r="AF413" s="147"/>
      <c r="AG413" s="147" t="s">
        <v>174</v>
      </c>
      <c r="AH413" s="147"/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77" t="str">
        <f>C413</f>
        <v>- pro šachty ŠA1, ŠA3, ŠA4, ŠA8, ŠA10, ŠA9, ŠB1, ŠB3, ŠB4, ŠB5, ŠB7, ŠB9, ŠB11, ŠB13, ŠB15, ŠC1, ŠC2, ŠC3, ŠC5</v>
      </c>
      <c r="BB413" s="147"/>
      <c r="BC413" s="147"/>
      <c r="BD413" s="147"/>
      <c r="BE413" s="147"/>
      <c r="BF413" s="147"/>
      <c r="BG413" s="147"/>
      <c r="BH413" s="147"/>
    </row>
    <row r="414" spans="1:60" outlineLevel="2" x14ac:dyDescent="0.2">
      <c r="A414" s="154"/>
      <c r="B414" s="155"/>
      <c r="C414" s="185" t="s">
        <v>1486</v>
      </c>
      <c r="D414" s="183"/>
      <c r="E414" s="184">
        <v>6</v>
      </c>
      <c r="F414" s="157"/>
      <c r="G414" s="157"/>
      <c r="H414" s="157"/>
      <c r="I414" s="157"/>
      <c r="J414" s="157"/>
      <c r="K414" s="157"/>
      <c r="L414" s="157"/>
      <c r="M414" s="157"/>
      <c r="N414" s="156"/>
      <c r="O414" s="156"/>
      <c r="P414" s="156"/>
      <c r="Q414" s="156"/>
      <c r="R414" s="157"/>
      <c r="S414" s="157"/>
      <c r="T414" s="157"/>
      <c r="U414" s="157"/>
      <c r="V414" s="157"/>
      <c r="W414" s="157"/>
      <c r="X414" s="157"/>
      <c r="Y414" s="157"/>
      <c r="Z414" s="147"/>
      <c r="AA414" s="147"/>
      <c r="AB414" s="147"/>
      <c r="AC414" s="147"/>
      <c r="AD414" s="147"/>
      <c r="AE414" s="147"/>
      <c r="AF414" s="147"/>
      <c r="AG414" s="147" t="s">
        <v>239</v>
      </c>
      <c r="AH414" s="147">
        <v>0</v>
      </c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outlineLevel="3" x14ac:dyDescent="0.2">
      <c r="A415" s="154"/>
      <c r="B415" s="155"/>
      <c r="C415" s="185" t="s">
        <v>1487</v>
      </c>
      <c r="D415" s="183"/>
      <c r="E415" s="184">
        <v>9</v>
      </c>
      <c r="F415" s="157"/>
      <c r="G415" s="157"/>
      <c r="H415" s="157"/>
      <c r="I415" s="157"/>
      <c r="J415" s="157"/>
      <c r="K415" s="157"/>
      <c r="L415" s="157"/>
      <c r="M415" s="157"/>
      <c r="N415" s="156"/>
      <c r="O415" s="156"/>
      <c r="P415" s="156"/>
      <c r="Q415" s="156"/>
      <c r="R415" s="157"/>
      <c r="S415" s="157"/>
      <c r="T415" s="157"/>
      <c r="U415" s="157"/>
      <c r="V415" s="157"/>
      <c r="W415" s="157"/>
      <c r="X415" s="157"/>
      <c r="Y415" s="157"/>
      <c r="Z415" s="147"/>
      <c r="AA415" s="147"/>
      <c r="AB415" s="147"/>
      <c r="AC415" s="147"/>
      <c r="AD415" s="147"/>
      <c r="AE415" s="147"/>
      <c r="AF415" s="147"/>
      <c r="AG415" s="147" t="s">
        <v>239</v>
      </c>
      <c r="AH415" s="147">
        <v>0</v>
      </c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outlineLevel="3" x14ac:dyDescent="0.2">
      <c r="A416" s="154"/>
      <c r="B416" s="155"/>
      <c r="C416" s="185" t="s">
        <v>1488</v>
      </c>
      <c r="D416" s="183"/>
      <c r="E416" s="184">
        <v>4</v>
      </c>
      <c r="F416" s="157"/>
      <c r="G416" s="157"/>
      <c r="H416" s="157"/>
      <c r="I416" s="157"/>
      <c r="J416" s="157"/>
      <c r="K416" s="157"/>
      <c r="L416" s="157"/>
      <c r="M416" s="157"/>
      <c r="N416" s="156"/>
      <c r="O416" s="156"/>
      <c r="P416" s="156"/>
      <c r="Q416" s="156"/>
      <c r="R416" s="157"/>
      <c r="S416" s="157"/>
      <c r="T416" s="157"/>
      <c r="U416" s="157"/>
      <c r="V416" s="157"/>
      <c r="W416" s="157"/>
      <c r="X416" s="157"/>
      <c r="Y416" s="157"/>
      <c r="Z416" s="147"/>
      <c r="AA416" s="147"/>
      <c r="AB416" s="147"/>
      <c r="AC416" s="147"/>
      <c r="AD416" s="147"/>
      <c r="AE416" s="147"/>
      <c r="AF416" s="147"/>
      <c r="AG416" s="147" t="s">
        <v>239</v>
      </c>
      <c r="AH416" s="147">
        <v>0</v>
      </c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1" x14ac:dyDescent="0.2">
      <c r="A417" s="171">
        <v>45</v>
      </c>
      <c r="B417" s="172" t="s">
        <v>757</v>
      </c>
      <c r="C417" s="179" t="s">
        <v>1535</v>
      </c>
      <c r="D417" s="173" t="s">
        <v>414</v>
      </c>
      <c r="E417" s="174">
        <v>30</v>
      </c>
      <c r="F417" s="175"/>
      <c r="G417" s="176">
        <f>ROUND(E417*F417,2)</f>
        <v>0</v>
      </c>
      <c r="H417" s="158"/>
      <c r="I417" s="157">
        <f>ROUND(E417*H417,2)</f>
        <v>0</v>
      </c>
      <c r="J417" s="158"/>
      <c r="K417" s="157">
        <f>ROUND(E417*J417,2)</f>
        <v>0</v>
      </c>
      <c r="L417" s="157">
        <v>21</v>
      </c>
      <c r="M417" s="157">
        <f>G417*(1+L417/100)</f>
        <v>0</v>
      </c>
      <c r="N417" s="156">
        <v>8.7999999999999995E-2</v>
      </c>
      <c r="O417" s="156">
        <f>ROUND(E417*N417,2)</f>
        <v>2.64</v>
      </c>
      <c r="P417" s="156">
        <v>0</v>
      </c>
      <c r="Q417" s="156">
        <f>ROUND(E417*P417,2)</f>
        <v>0</v>
      </c>
      <c r="R417" s="157" t="s">
        <v>402</v>
      </c>
      <c r="S417" s="157" t="s">
        <v>183</v>
      </c>
      <c r="T417" s="157" t="s">
        <v>595</v>
      </c>
      <c r="U417" s="157">
        <v>0</v>
      </c>
      <c r="V417" s="157">
        <f>ROUND(E417*U417,2)</f>
        <v>0</v>
      </c>
      <c r="W417" s="157"/>
      <c r="X417" s="157" t="s">
        <v>403</v>
      </c>
      <c r="Y417" s="157" t="s">
        <v>171</v>
      </c>
      <c r="Z417" s="147"/>
      <c r="AA417" s="147"/>
      <c r="AB417" s="147"/>
      <c r="AC417" s="147"/>
      <c r="AD417" s="147"/>
      <c r="AE417" s="147"/>
      <c r="AF417" s="147"/>
      <c r="AG417" s="147" t="s">
        <v>404</v>
      </c>
      <c r="AH417" s="147"/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outlineLevel="2" x14ac:dyDescent="0.2">
      <c r="A418" s="154"/>
      <c r="B418" s="155"/>
      <c r="C418" s="253" t="s">
        <v>1536</v>
      </c>
      <c r="D418" s="254"/>
      <c r="E418" s="254"/>
      <c r="F418" s="254"/>
      <c r="G418" s="254"/>
      <c r="H418" s="157"/>
      <c r="I418" s="157"/>
      <c r="J418" s="157"/>
      <c r="K418" s="157"/>
      <c r="L418" s="157"/>
      <c r="M418" s="157"/>
      <c r="N418" s="156"/>
      <c r="O418" s="156"/>
      <c r="P418" s="156"/>
      <c r="Q418" s="156"/>
      <c r="R418" s="157"/>
      <c r="S418" s="157"/>
      <c r="T418" s="157"/>
      <c r="U418" s="157"/>
      <c r="V418" s="157"/>
      <c r="W418" s="157"/>
      <c r="X418" s="157"/>
      <c r="Y418" s="157"/>
      <c r="Z418" s="147"/>
      <c r="AA418" s="147"/>
      <c r="AB418" s="147"/>
      <c r="AC418" s="147"/>
      <c r="AD418" s="147"/>
      <c r="AE418" s="147"/>
      <c r="AF418" s="147"/>
      <c r="AG418" s="147" t="s">
        <v>174</v>
      </c>
      <c r="AH418" s="147"/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outlineLevel="3" x14ac:dyDescent="0.2">
      <c r="A419" s="154"/>
      <c r="B419" s="155"/>
      <c r="C419" s="251" t="s">
        <v>1537</v>
      </c>
      <c r="D419" s="252"/>
      <c r="E419" s="252"/>
      <c r="F419" s="252"/>
      <c r="G419" s="252"/>
      <c r="H419" s="157"/>
      <c r="I419" s="157"/>
      <c r="J419" s="157"/>
      <c r="K419" s="157"/>
      <c r="L419" s="157"/>
      <c r="M419" s="157"/>
      <c r="N419" s="156"/>
      <c r="O419" s="156"/>
      <c r="P419" s="156"/>
      <c r="Q419" s="156"/>
      <c r="R419" s="157"/>
      <c r="S419" s="157"/>
      <c r="T419" s="157"/>
      <c r="U419" s="157"/>
      <c r="V419" s="157"/>
      <c r="W419" s="157"/>
      <c r="X419" s="157"/>
      <c r="Y419" s="157"/>
      <c r="Z419" s="147"/>
      <c r="AA419" s="147"/>
      <c r="AB419" s="147"/>
      <c r="AC419" s="147"/>
      <c r="AD419" s="147"/>
      <c r="AE419" s="147"/>
      <c r="AF419" s="147"/>
      <c r="AG419" s="147" t="s">
        <v>174</v>
      </c>
      <c r="AH419" s="147"/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ht="22.5" outlineLevel="3" x14ac:dyDescent="0.2">
      <c r="A420" s="154"/>
      <c r="B420" s="155"/>
      <c r="C420" s="251" t="s">
        <v>1538</v>
      </c>
      <c r="D420" s="252"/>
      <c r="E420" s="252"/>
      <c r="F420" s="252"/>
      <c r="G420" s="252"/>
      <c r="H420" s="157"/>
      <c r="I420" s="157"/>
      <c r="J420" s="157"/>
      <c r="K420" s="157"/>
      <c r="L420" s="157"/>
      <c r="M420" s="157"/>
      <c r="N420" s="156"/>
      <c r="O420" s="156"/>
      <c r="P420" s="156"/>
      <c r="Q420" s="156"/>
      <c r="R420" s="157"/>
      <c r="S420" s="157"/>
      <c r="T420" s="157"/>
      <c r="U420" s="157"/>
      <c r="V420" s="157"/>
      <c r="W420" s="157"/>
      <c r="X420" s="157"/>
      <c r="Y420" s="157"/>
      <c r="Z420" s="147"/>
      <c r="AA420" s="147"/>
      <c r="AB420" s="147"/>
      <c r="AC420" s="147"/>
      <c r="AD420" s="147"/>
      <c r="AE420" s="147"/>
      <c r="AF420" s="147"/>
      <c r="AG420" s="147" t="s">
        <v>174</v>
      </c>
      <c r="AH420" s="147"/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77" t="str">
        <f>C420</f>
        <v>- pro betonové šachty -  ŠA1, ŠA3, ŠA4, ŠA8, ŠA10, ŠA9, ŠB1, ŠB3, ŠB4, ŠB5, ŠB7, ŠB9, ŠB11, ŠB13, ŠB15, ŠC1, ŠC2, ŠC3, ŠC5</v>
      </c>
      <c r="BB420" s="147"/>
      <c r="BC420" s="147"/>
      <c r="BD420" s="147"/>
      <c r="BE420" s="147"/>
      <c r="BF420" s="147"/>
      <c r="BG420" s="147"/>
      <c r="BH420" s="147"/>
    </row>
    <row r="421" spans="1:60" outlineLevel="2" x14ac:dyDescent="0.2">
      <c r="A421" s="154"/>
      <c r="B421" s="155"/>
      <c r="C421" s="185" t="s">
        <v>1539</v>
      </c>
      <c r="D421" s="183"/>
      <c r="E421" s="184">
        <v>10</v>
      </c>
      <c r="F421" s="157"/>
      <c r="G421" s="157"/>
      <c r="H421" s="157"/>
      <c r="I421" s="157"/>
      <c r="J421" s="157"/>
      <c r="K421" s="157"/>
      <c r="L421" s="157"/>
      <c r="M421" s="157"/>
      <c r="N421" s="156"/>
      <c r="O421" s="156"/>
      <c r="P421" s="156"/>
      <c r="Q421" s="156"/>
      <c r="R421" s="157"/>
      <c r="S421" s="157"/>
      <c r="T421" s="157"/>
      <c r="U421" s="157"/>
      <c r="V421" s="157"/>
      <c r="W421" s="157"/>
      <c r="X421" s="157"/>
      <c r="Y421" s="157"/>
      <c r="Z421" s="147"/>
      <c r="AA421" s="147"/>
      <c r="AB421" s="147"/>
      <c r="AC421" s="147"/>
      <c r="AD421" s="147"/>
      <c r="AE421" s="147"/>
      <c r="AF421" s="147"/>
      <c r="AG421" s="147" t="s">
        <v>239</v>
      </c>
      <c r="AH421" s="147">
        <v>0</v>
      </c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3" x14ac:dyDescent="0.2">
      <c r="A422" s="154"/>
      <c r="B422" s="155"/>
      <c r="C422" s="185" t="s">
        <v>1540</v>
      </c>
      <c r="D422" s="183"/>
      <c r="E422" s="184">
        <v>15</v>
      </c>
      <c r="F422" s="157"/>
      <c r="G422" s="157"/>
      <c r="H422" s="157"/>
      <c r="I422" s="157"/>
      <c r="J422" s="157"/>
      <c r="K422" s="157"/>
      <c r="L422" s="157"/>
      <c r="M422" s="157"/>
      <c r="N422" s="156"/>
      <c r="O422" s="156"/>
      <c r="P422" s="156"/>
      <c r="Q422" s="156"/>
      <c r="R422" s="157"/>
      <c r="S422" s="157"/>
      <c r="T422" s="157"/>
      <c r="U422" s="157"/>
      <c r="V422" s="157"/>
      <c r="W422" s="157"/>
      <c r="X422" s="157"/>
      <c r="Y422" s="157"/>
      <c r="Z422" s="147"/>
      <c r="AA422" s="147"/>
      <c r="AB422" s="147"/>
      <c r="AC422" s="147"/>
      <c r="AD422" s="147"/>
      <c r="AE422" s="147"/>
      <c r="AF422" s="147"/>
      <c r="AG422" s="147" t="s">
        <v>239</v>
      </c>
      <c r="AH422" s="147">
        <v>0</v>
      </c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outlineLevel="3" x14ac:dyDescent="0.2">
      <c r="A423" s="154"/>
      <c r="B423" s="155"/>
      <c r="C423" s="185" t="s">
        <v>1541</v>
      </c>
      <c r="D423" s="183"/>
      <c r="E423" s="184">
        <v>5</v>
      </c>
      <c r="F423" s="157"/>
      <c r="G423" s="157"/>
      <c r="H423" s="157"/>
      <c r="I423" s="157"/>
      <c r="J423" s="157"/>
      <c r="K423" s="157"/>
      <c r="L423" s="157"/>
      <c r="M423" s="157"/>
      <c r="N423" s="156"/>
      <c r="O423" s="156"/>
      <c r="P423" s="156"/>
      <c r="Q423" s="156"/>
      <c r="R423" s="157"/>
      <c r="S423" s="157"/>
      <c r="T423" s="157"/>
      <c r="U423" s="157"/>
      <c r="V423" s="157"/>
      <c r="W423" s="157"/>
      <c r="X423" s="157"/>
      <c r="Y423" s="157"/>
      <c r="Z423" s="147"/>
      <c r="AA423" s="147"/>
      <c r="AB423" s="147"/>
      <c r="AC423" s="147"/>
      <c r="AD423" s="147"/>
      <c r="AE423" s="147"/>
      <c r="AF423" s="147"/>
      <c r="AG423" s="147" t="s">
        <v>239</v>
      </c>
      <c r="AH423" s="147">
        <v>0</v>
      </c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outlineLevel="1" x14ac:dyDescent="0.2">
      <c r="A424" s="171">
        <v>46</v>
      </c>
      <c r="B424" s="172" t="s">
        <v>1542</v>
      </c>
      <c r="C424" s="179" t="s">
        <v>1543</v>
      </c>
      <c r="D424" s="173" t="s">
        <v>414</v>
      </c>
      <c r="E424" s="174">
        <v>80</v>
      </c>
      <c r="F424" s="175"/>
      <c r="G424" s="176">
        <f>ROUND(E424*F424,2)</f>
        <v>0</v>
      </c>
      <c r="H424" s="158"/>
      <c r="I424" s="157">
        <f>ROUND(E424*H424,2)</f>
        <v>0</v>
      </c>
      <c r="J424" s="158"/>
      <c r="K424" s="157">
        <f>ROUND(E424*J424,2)</f>
        <v>0</v>
      </c>
      <c r="L424" s="157">
        <v>21</v>
      </c>
      <c r="M424" s="157">
        <f>G424*(1+L424/100)</f>
        <v>0</v>
      </c>
      <c r="N424" s="156">
        <v>0</v>
      </c>
      <c r="O424" s="156">
        <f>ROUND(E424*N424,2)</f>
        <v>0</v>
      </c>
      <c r="P424" s="156">
        <v>0</v>
      </c>
      <c r="Q424" s="156">
        <f>ROUND(E424*P424,2)</f>
        <v>0</v>
      </c>
      <c r="R424" s="157"/>
      <c r="S424" s="157" t="s">
        <v>183</v>
      </c>
      <c r="T424" s="157" t="s">
        <v>595</v>
      </c>
      <c r="U424" s="157">
        <v>0.9</v>
      </c>
      <c r="V424" s="157">
        <f>ROUND(E424*U424,2)</f>
        <v>72</v>
      </c>
      <c r="W424" s="157"/>
      <c r="X424" s="157" t="s">
        <v>234</v>
      </c>
      <c r="Y424" s="157" t="s">
        <v>171</v>
      </c>
      <c r="Z424" s="147"/>
      <c r="AA424" s="147"/>
      <c r="AB424" s="147"/>
      <c r="AC424" s="147"/>
      <c r="AD424" s="147"/>
      <c r="AE424" s="147"/>
      <c r="AF424" s="147"/>
      <c r="AG424" s="147" t="s">
        <v>235</v>
      </c>
      <c r="AH424" s="147"/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outlineLevel="2" x14ac:dyDescent="0.2">
      <c r="A425" s="154"/>
      <c r="B425" s="155"/>
      <c r="C425" s="253" t="s">
        <v>1544</v>
      </c>
      <c r="D425" s="254"/>
      <c r="E425" s="254"/>
      <c r="F425" s="254"/>
      <c r="G425" s="254"/>
      <c r="H425" s="157"/>
      <c r="I425" s="157"/>
      <c r="J425" s="157"/>
      <c r="K425" s="157"/>
      <c r="L425" s="157"/>
      <c r="M425" s="157"/>
      <c r="N425" s="156"/>
      <c r="O425" s="156"/>
      <c r="P425" s="156"/>
      <c r="Q425" s="156"/>
      <c r="R425" s="157"/>
      <c r="S425" s="157"/>
      <c r="T425" s="157"/>
      <c r="U425" s="157"/>
      <c r="V425" s="157"/>
      <c r="W425" s="157"/>
      <c r="X425" s="157"/>
      <c r="Y425" s="157"/>
      <c r="Z425" s="147"/>
      <c r="AA425" s="147"/>
      <c r="AB425" s="147"/>
      <c r="AC425" s="147"/>
      <c r="AD425" s="147"/>
      <c r="AE425" s="147"/>
      <c r="AF425" s="147"/>
      <c r="AG425" s="147" t="s">
        <v>174</v>
      </c>
      <c r="AH425" s="147"/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outlineLevel="2" x14ac:dyDescent="0.2">
      <c r="A426" s="154"/>
      <c r="B426" s="155"/>
      <c r="C426" s="185" t="s">
        <v>1545</v>
      </c>
      <c r="D426" s="183"/>
      <c r="E426" s="184">
        <v>19</v>
      </c>
      <c r="F426" s="157"/>
      <c r="G426" s="157"/>
      <c r="H426" s="157"/>
      <c r="I426" s="157"/>
      <c r="J426" s="157"/>
      <c r="K426" s="157"/>
      <c r="L426" s="157"/>
      <c r="M426" s="157"/>
      <c r="N426" s="156"/>
      <c r="O426" s="156"/>
      <c r="P426" s="156"/>
      <c r="Q426" s="156"/>
      <c r="R426" s="157"/>
      <c r="S426" s="157"/>
      <c r="T426" s="157"/>
      <c r="U426" s="157"/>
      <c r="V426" s="157"/>
      <c r="W426" s="157"/>
      <c r="X426" s="157"/>
      <c r="Y426" s="157"/>
      <c r="Z426" s="147"/>
      <c r="AA426" s="147"/>
      <c r="AB426" s="147"/>
      <c r="AC426" s="147"/>
      <c r="AD426" s="147"/>
      <c r="AE426" s="147"/>
      <c r="AF426" s="147"/>
      <c r="AG426" s="147" t="s">
        <v>239</v>
      </c>
      <c r="AH426" s="147">
        <v>0</v>
      </c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3" x14ac:dyDescent="0.2">
      <c r="A427" s="154"/>
      <c r="B427" s="155"/>
      <c r="C427" s="185" t="s">
        <v>1546</v>
      </c>
      <c r="D427" s="183"/>
      <c r="E427" s="184">
        <v>11</v>
      </c>
      <c r="F427" s="157"/>
      <c r="G427" s="157"/>
      <c r="H427" s="157"/>
      <c r="I427" s="157"/>
      <c r="J427" s="157"/>
      <c r="K427" s="157"/>
      <c r="L427" s="157"/>
      <c r="M427" s="157"/>
      <c r="N427" s="156"/>
      <c r="O427" s="156"/>
      <c r="P427" s="156"/>
      <c r="Q427" s="156"/>
      <c r="R427" s="157"/>
      <c r="S427" s="157"/>
      <c r="T427" s="157"/>
      <c r="U427" s="157"/>
      <c r="V427" s="157"/>
      <c r="W427" s="157"/>
      <c r="X427" s="157"/>
      <c r="Y427" s="157"/>
      <c r="Z427" s="147"/>
      <c r="AA427" s="147"/>
      <c r="AB427" s="147"/>
      <c r="AC427" s="147"/>
      <c r="AD427" s="147"/>
      <c r="AE427" s="147"/>
      <c r="AF427" s="147"/>
      <c r="AG427" s="147" t="s">
        <v>239</v>
      </c>
      <c r="AH427" s="147">
        <v>0</v>
      </c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outlineLevel="3" x14ac:dyDescent="0.2">
      <c r="A428" s="154"/>
      <c r="B428" s="155"/>
      <c r="C428" s="185" t="s">
        <v>1547</v>
      </c>
      <c r="D428" s="183"/>
      <c r="E428" s="184">
        <v>6</v>
      </c>
      <c r="F428" s="157"/>
      <c r="G428" s="157"/>
      <c r="H428" s="157"/>
      <c r="I428" s="157"/>
      <c r="J428" s="157"/>
      <c r="K428" s="157"/>
      <c r="L428" s="157"/>
      <c r="M428" s="157"/>
      <c r="N428" s="156"/>
      <c r="O428" s="156"/>
      <c r="P428" s="156"/>
      <c r="Q428" s="156"/>
      <c r="R428" s="157"/>
      <c r="S428" s="157"/>
      <c r="T428" s="157"/>
      <c r="U428" s="157"/>
      <c r="V428" s="157"/>
      <c r="W428" s="157"/>
      <c r="X428" s="157"/>
      <c r="Y428" s="157"/>
      <c r="Z428" s="147"/>
      <c r="AA428" s="147"/>
      <c r="AB428" s="147"/>
      <c r="AC428" s="147"/>
      <c r="AD428" s="147"/>
      <c r="AE428" s="147"/>
      <c r="AF428" s="147"/>
      <c r="AG428" s="147" t="s">
        <v>239</v>
      </c>
      <c r="AH428" s="147">
        <v>0</v>
      </c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outlineLevel="3" x14ac:dyDescent="0.2">
      <c r="A429" s="154"/>
      <c r="B429" s="155"/>
      <c r="C429" s="185" t="s">
        <v>1548</v>
      </c>
      <c r="D429" s="183"/>
      <c r="E429" s="184">
        <v>19</v>
      </c>
      <c r="F429" s="157"/>
      <c r="G429" s="157"/>
      <c r="H429" s="157"/>
      <c r="I429" s="157"/>
      <c r="J429" s="157"/>
      <c r="K429" s="157"/>
      <c r="L429" s="157"/>
      <c r="M429" s="157"/>
      <c r="N429" s="156"/>
      <c r="O429" s="156"/>
      <c r="P429" s="156"/>
      <c r="Q429" s="156"/>
      <c r="R429" s="157"/>
      <c r="S429" s="157"/>
      <c r="T429" s="157"/>
      <c r="U429" s="157"/>
      <c r="V429" s="157"/>
      <c r="W429" s="157"/>
      <c r="X429" s="157"/>
      <c r="Y429" s="157"/>
      <c r="Z429" s="147"/>
      <c r="AA429" s="147"/>
      <c r="AB429" s="147"/>
      <c r="AC429" s="147"/>
      <c r="AD429" s="147"/>
      <c r="AE429" s="147"/>
      <c r="AF429" s="147"/>
      <c r="AG429" s="147" t="s">
        <v>239</v>
      </c>
      <c r="AH429" s="147">
        <v>0</v>
      </c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outlineLevel="3" x14ac:dyDescent="0.2">
      <c r="A430" s="154"/>
      <c r="B430" s="155"/>
      <c r="C430" s="185" t="s">
        <v>1549</v>
      </c>
      <c r="D430" s="183"/>
      <c r="E430" s="184">
        <v>3</v>
      </c>
      <c r="F430" s="157"/>
      <c r="G430" s="157"/>
      <c r="H430" s="157"/>
      <c r="I430" s="157"/>
      <c r="J430" s="157"/>
      <c r="K430" s="157"/>
      <c r="L430" s="157"/>
      <c r="M430" s="157"/>
      <c r="N430" s="156"/>
      <c r="O430" s="156"/>
      <c r="P430" s="156"/>
      <c r="Q430" s="156"/>
      <c r="R430" s="157"/>
      <c r="S430" s="157"/>
      <c r="T430" s="157"/>
      <c r="U430" s="157"/>
      <c r="V430" s="157"/>
      <c r="W430" s="157"/>
      <c r="X430" s="157"/>
      <c r="Y430" s="157"/>
      <c r="Z430" s="147"/>
      <c r="AA430" s="147"/>
      <c r="AB430" s="147"/>
      <c r="AC430" s="147"/>
      <c r="AD430" s="147"/>
      <c r="AE430" s="147"/>
      <c r="AF430" s="147"/>
      <c r="AG430" s="147" t="s">
        <v>239</v>
      </c>
      <c r="AH430" s="147">
        <v>0</v>
      </c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outlineLevel="3" x14ac:dyDescent="0.2">
      <c r="A431" s="154"/>
      <c r="B431" s="155"/>
      <c r="C431" s="185" t="s">
        <v>1550</v>
      </c>
      <c r="D431" s="183"/>
      <c r="E431" s="184">
        <v>1</v>
      </c>
      <c r="F431" s="157"/>
      <c r="G431" s="157"/>
      <c r="H431" s="157"/>
      <c r="I431" s="157"/>
      <c r="J431" s="157"/>
      <c r="K431" s="157"/>
      <c r="L431" s="157"/>
      <c r="M431" s="157"/>
      <c r="N431" s="156"/>
      <c r="O431" s="156"/>
      <c r="P431" s="156"/>
      <c r="Q431" s="156"/>
      <c r="R431" s="157"/>
      <c r="S431" s="157"/>
      <c r="T431" s="157"/>
      <c r="U431" s="157"/>
      <c r="V431" s="157"/>
      <c r="W431" s="157"/>
      <c r="X431" s="157"/>
      <c r="Y431" s="157"/>
      <c r="Z431" s="147"/>
      <c r="AA431" s="147"/>
      <c r="AB431" s="147"/>
      <c r="AC431" s="147"/>
      <c r="AD431" s="147"/>
      <c r="AE431" s="147"/>
      <c r="AF431" s="147"/>
      <c r="AG431" s="147" t="s">
        <v>239</v>
      </c>
      <c r="AH431" s="147">
        <v>0</v>
      </c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outlineLevel="3" x14ac:dyDescent="0.2">
      <c r="A432" s="154"/>
      <c r="B432" s="155"/>
      <c r="C432" s="185" t="s">
        <v>1551</v>
      </c>
      <c r="D432" s="183"/>
      <c r="E432" s="184">
        <v>10</v>
      </c>
      <c r="F432" s="157"/>
      <c r="G432" s="157"/>
      <c r="H432" s="157"/>
      <c r="I432" s="157"/>
      <c r="J432" s="157"/>
      <c r="K432" s="157"/>
      <c r="L432" s="157"/>
      <c r="M432" s="157"/>
      <c r="N432" s="156"/>
      <c r="O432" s="156"/>
      <c r="P432" s="156"/>
      <c r="Q432" s="156"/>
      <c r="R432" s="157"/>
      <c r="S432" s="157"/>
      <c r="T432" s="157"/>
      <c r="U432" s="157"/>
      <c r="V432" s="157"/>
      <c r="W432" s="157"/>
      <c r="X432" s="157"/>
      <c r="Y432" s="157"/>
      <c r="Z432" s="147"/>
      <c r="AA432" s="147"/>
      <c r="AB432" s="147"/>
      <c r="AC432" s="147"/>
      <c r="AD432" s="147"/>
      <c r="AE432" s="147"/>
      <c r="AF432" s="147"/>
      <c r="AG432" s="147" t="s">
        <v>239</v>
      </c>
      <c r="AH432" s="147">
        <v>0</v>
      </c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outlineLevel="3" x14ac:dyDescent="0.2">
      <c r="A433" s="154"/>
      <c r="B433" s="155"/>
      <c r="C433" s="185" t="s">
        <v>1552</v>
      </c>
      <c r="D433" s="183"/>
      <c r="E433" s="184">
        <v>5</v>
      </c>
      <c r="F433" s="157"/>
      <c r="G433" s="157"/>
      <c r="H433" s="157"/>
      <c r="I433" s="157"/>
      <c r="J433" s="157"/>
      <c r="K433" s="157"/>
      <c r="L433" s="157"/>
      <c r="M433" s="157"/>
      <c r="N433" s="156"/>
      <c r="O433" s="156"/>
      <c r="P433" s="156"/>
      <c r="Q433" s="156"/>
      <c r="R433" s="157"/>
      <c r="S433" s="157"/>
      <c r="T433" s="157"/>
      <c r="U433" s="157"/>
      <c r="V433" s="157"/>
      <c r="W433" s="157"/>
      <c r="X433" s="157"/>
      <c r="Y433" s="157"/>
      <c r="Z433" s="147"/>
      <c r="AA433" s="147"/>
      <c r="AB433" s="147"/>
      <c r="AC433" s="147"/>
      <c r="AD433" s="147"/>
      <c r="AE433" s="147"/>
      <c r="AF433" s="147"/>
      <c r="AG433" s="147" t="s">
        <v>239</v>
      </c>
      <c r="AH433" s="147">
        <v>0</v>
      </c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outlineLevel="3" x14ac:dyDescent="0.2">
      <c r="A434" s="154"/>
      <c r="B434" s="155"/>
      <c r="C434" s="185" t="s">
        <v>1553</v>
      </c>
      <c r="D434" s="183"/>
      <c r="E434" s="184">
        <v>6</v>
      </c>
      <c r="F434" s="157"/>
      <c r="G434" s="157"/>
      <c r="H434" s="157"/>
      <c r="I434" s="157"/>
      <c r="J434" s="157"/>
      <c r="K434" s="157"/>
      <c r="L434" s="157"/>
      <c r="M434" s="157"/>
      <c r="N434" s="156"/>
      <c r="O434" s="156"/>
      <c r="P434" s="156"/>
      <c r="Q434" s="156"/>
      <c r="R434" s="157"/>
      <c r="S434" s="157"/>
      <c r="T434" s="157"/>
      <c r="U434" s="157"/>
      <c r="V434" s="157"/>
      <c r="W434" s="157"/>
      <c r="X434" s="157"/>
      <c r="Y434" s="157"/>
      <c r="Z434" s="147"/>
      <c r="AA434" s="147"/>
      <c r="AB434" s="147"/>
      <c r="AC434" s="147"/>
      <c r="AD434" s="147"/>
      <c r="AE434" s="147"/>
      <c r="AF434" s="147"/>
      <c r="AG434" s="147" t="s">
        <v>239</v>
      </c>
      <c r="AH434" s="147">
        <v>0</v>
      </c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outlineLevel="1" x14ac:dyDescent="0.2">
      <c r="A435" s="171">
        <v>47</v>
      </c>
      <c r="B435" s="172" t="s">
        <v>1554</v>
      </c>
      <c r="C435" s="179" t="s">
        <v>1555</v>
      </c>
      <c r="D435" s="173" t="s">
        <v>414</v>
      </c>
      <c r="E435" s="174">
        <v>61</v>
      </c>
      <c r="F435" s="175"/>
      <c r="G435" s="176">
        <f>ROUND(E435*F435,2)</f>
        <v>0</v>
      </c>
      <c r="H435" s="158"/>
      <c r="I435" s="157">
        <f>ROUND(E435*H435,2)</f>
        <v>0</v>
      </c>
      <c r="J435" s="158"/>
      <c r="K435" s="157">
        <f>ROUND(E435*J435,2)</f>
        <v>0</v>
      </c>
      <c r="L435" s="157">
        <v>21</v>
      </c>
      <c r="M435" s="157">
        <f>G435*(1+L435/100)</f>
        <v>0</v>
      </c>
      <c r="N435" s="156">
        <v>6.1850000000000002E-2</v>
      </c>
      <c r="O435" s="156">
        <f>ROUND(E435*N435,2)</f>
        <v>3.77</v>
      </c>
      <c r="P435" s="156">
        <v>0</v>
      </c>
      <c r="Q435" s="156">
        <f>ROUND(E435*P435,2)</f>
        <v>0</v>
      </c>
      <c r="R435" s="157" t="s">
        <v>402</v>
      </c>
      <c r="S435" s="157" t="s">
        <v>183</v>
      </c>
      <c r="T435" s="157" t="s">
        <v>595</v>
      </c>
      <c r="U435" s="157">
        <v>0</v>
      </c>
      <c r="V435" s="157">
        <f>ROUND(E435*U435,2)</f>
        <v>0</v>
      </c>
      <c r="W435" s="157"/>
      <c r="X435" s="157" t="s">
        <v>403</v>
      </c>
      <c r="Y435" s="157" t="s">
        <v>171</v>
      </c>
      <c r="Z435" s="147"/>
      <c r="AA435" s="147"/>
      <c r="AB435" s="147"/>
      <c r="AC435" s="147"/>
      <c r="AD435" s="147"/>
      <c r="AE435" s="147"/>
      <c r="AF435" s="147"/>
      <c r="AG435" s="147" t="s">
        <v>404</v>
      </c>
      <c r="AH435" s="147"/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outlineLevel="2" x14ac:dyDescent="0.2">
      <c r="A436" s="154"/>
      <c r="B436" s="155"/>
      <c r="C436" s="253" t="s">
        <v>1556</v>
      </c>
      <c r="D436" s="254"/>
      <c r="E436" s="254"/>
      <c r="F436" s="254"/>
      <c r="G436" s="254"/>
      <c r="H436" s="157"/>
      <c r="I436" s="157"/>
      <c r="J436" s="157"/>
      <c r="K436" s="157"/>
      <c r="L436" s="157"/>
      <c r="M436" s="157"/>
      <c r="N436" s="156"/>
      <c r="O436" s="156"/>
      <c r="P436" s="156"/>
      <c r="Q436" s="156"/>
      <c r="R436" s="157"/>
      <c r="S436" s="157"/>
      <c r="T436" s="157"/>
      <c r="U436" s="157"/>
      <c r="V436" s="157"/>
      <c r="W436" s="157"/>
      <c r="X436" s="157"/>
      <c r="Y436" s="157"/>
      <c r="Z436" s="147"/>
      <c r="AA436" s="147"/>
      <c r="AB436" s="147"/>
      <c r="AC436" s="147"/>
      <c r="AD436" s="147"/>
      <c r="AE436" s="147"/>
      <c r="AF436" s="147"/>
      <c r="AG436" s="147" t="s">
        <v>174</v>
      </c>
      <c r="AH436" s="147"/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outlineLevel="2" x14ac:dyDescent="0.2">
      <c r="A437" s="154"/>
      <c r="B437" s="155"/>
      <c r="C437" s="185" t="s">
        <v>1557</v>
      </c>
      <c r="D437" s="183"/>
      <c r="E437" s="184">
        <v>61</v>
      </c>
      <c r="F437" s="157"/>
      <c r="G437" s="157"/>
      <c r="H437" s="157"/>
      <c r="I437" s="157"/>
      <c r="J437" s="157"/>
      <c r="K437" s="157"/>
      <c r="L437" s="157"/>
      <c r="M437" s="157"/>
      <c r="N437" s="156"/>
      <c r="O437" s="156"/>
      <c r="P437" s="156"/>
      <c r="Q437" s="156"/>
      <c r="R437" s="157"/>
      <c r="S437" s="157"/>
      <c r="T437" s="157"/>
      <c r="U437" s="157"/>
      <c r="V437" s="157"/>
      <c r="W437" s="157"/>
      <c r="X437" s="157"/>
      <c r="Y437" s="157"/>
      <c r="Z437" s="147"/>
      <c r="AA437" s="147"/>
      <c r="AB437" s="147"/>
      <c r="AC437" s="147"/>
      <c r="AD437" s="147"/>
      <c r="AE437" s="147"/>
      <c r="AF437" s="147"/>
      <c r="AG437" s="147" t="s">
        <v>239</v>
      </c>
      <c r="AH437" s="147">
        <v>0</v>
      </c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outlineLevel="1" x14ac:dyDescent="0.2">
      <c r="A438" s="171">
        <v>48</v>
      </c>
      <c r="B438" s="172" t="s">
        <v>1558</v>
      </c>
      <c r="C438" s="179" t="s">
        <v>1559</v>
      </c>
      <c r="D438" s="173" t="s">
        <v>414</v>
      </c>
      <c r="E438" s="174">
        <v>1</v>
      </c>
      <c r="F438" s="175"/>
      <c r="G438" s="176">
        <f>ROUND(E438*F438,2)</f>
        <v>0</v>
      </c>
      <c r="H438" s="158"/>
      <c r="I438" s="157">
        <f>ROUND(E438*H438,2)</f>
        <v>0</v>
      </c>
      <c r="J438" s="158"/>
      <c r="K438" s="157">
        <f>ROUND(E438*J438,2)</f>
        <v>0</v>
      </c>
      <c r="L438" s="157">
        <v>21</v>
      </c>
      <c r="M438" s="157">
        <f>G438*(1+L438/100)</f>
        <v>0</v>
      </c>
      <c r="N438" s="156">
        <v>3.7109999999999997E-2</v>
      </c>
      <c r="O438" s="156">
        <f>ROUND(E438*N438,2)</f>
        <v>0.04</v>
      </c>
      <c r="P438" s="156">
        <v>0</v>
      </c>
      <c r="Q438" s="156">
        <f>ROUND(E438*P438,2)</f>
        <v>0</v>
      </c>
      <c r="R438" s="157" t="s">
        <v>402</v>
      </c>
      <c r="S438" s="157" t="s">
        <v>183</v>
      </c>
      <c r="T438" s="157" t="s">
        <v>595</v>
      </c>
      <c r="U438" s="157">
        <v>0</v>
      </c>
      <c r="V438" s="157">
        <f>ROUND(E438*U438,2)</f>
        <v>0</v>
      </c>
      <c r="W438" s="157"/>
      <c r="X438" s="157" t="s">
        <v>403</v>
      </c>
      <c r="Y438" s="157" t="s">
        <v>171</v>
      </c>
      <c r="Z438" s="147"/>
      <c r="AA438" s="147"/>
      <c r="AB438" s="147"/>
      <c r="AC438" s="147"/>
      <c r="AD438" s="147"/>
      <c r="AE438" s="147"/>
      <c r="AF438" s="147"/>
      <c r="AG438" s="147" t="s">
        <v>404</v>
      </c>
      <c r="AH438" s="147"/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outlineLevel="2" x14ac:dyDescent="0.2">
      <c r="A439" s="154"/>
      <c r="B439" s="155"/>
      <c r="C439" s="253" t="s">
        <v>1556</v>
      </c>
      <c r="D439" s="254"/>
      <c r="E439" s="254"/>
      <c r="F439" s="254"/>
      <c r="G439" s="254"/>
      <c r="H439" s="157"/>
      <c r="I439" s="157"/>
      <c r="J439" s="157"/>
      <c r="K439" s="157"/>
      <c r="L439" s="157"/>
      <c r="M439" s="157"/>
      <c r="N439" s="156"/>
      <c r="O439" s="156"/>
      <c r="P439" s="156"/>
      <c r="Q439" s="156"/>
      <c r="R439" s="157"/>
      <c r="S439" s="157"/>
      <c r="T439" s="157"/>
      <c r="U439" s="157"/>
      <c r="V439" s="157"/>
      <c r="W439" s="157"/>
      <c r="X439" s="157"/>
      <c r="Y439" s="157"/>
      <c r="Z439" s="147"/>
      <c r="AA439" s="147"/>
      <c r="AB439" s="147"/>
      <c r="AC439" s="147"/>
      <c r="AD439" s="147"/>
      <c r="AE439" s="147"/>
      <c r="AF439" s="147"/>
      <c r="AG439" s="147" t="s">
        <v>174</v>
      </c>
      <c r="AH439" s="147"/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outlineLevel="2" x14ac:dyDescent="0.2">
      <c r="A440" s="154"/>
      <c r="B440" s="155"/>
      <c r="C440" s="185" t="s">
        <v>1560</v>
      </c>
      <c r="D440" s="183"/>
      <c r="E440" s="184">
        <v>1</v>
      </c>
      <c r="F440" s="157"/>
      <c r="G440" s="157"/>
      <c r="H440" s="157"/>
      <c r="I440" s="157"/>
      <c r="J440" s="157"/>
      <c r="K440" s="157"/>
      <c r="L440" s="157"/>
      <c r="M440" s="157"/>
      <c r="N440" s="156"/>
      <c r="O440" s="156"/>
      <c r="P440" s="156"/>
      <c r="Q440" s="156"/>
      <c r="R440" s="157"/>
      <c r="S440" s="157"/>
      <c r="T440" s="157"/>
      <c r="U440" s="157"/>
      <c r="V440" s="157"/>
      <c r="W440" s="157"/>
      <c r="X440" s="157"/>
      <c r="Y440" s="157"/>
      <c r="Z440" s="147"/>
      <c r="AA440" s="147"/>
      <c r="AB440" s="147"/>
      <c r="AC440" s="147"/>
      <c r="AD440" s="147"/>
      <c r="AE440" s="147"/>
      <c r="AF440" s="147"/>
      <c r="AG440" s="147" t="s">
        <v>239</v>
      </c>
      <c r="AH440" s="147">
        <v>0</v>
      </c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1" x14ac:dyDescent="0.2">
      <c r="A441" s="171">
        <v>49</v>
      </c>
      <c r="B441" s="172" t="s">
        <v>1561</v>
      </c>
      <c r="C441" s="179" t="s">
        <v>1562</v>
      </c>
      <c r="D441" s="173" t="s">
        <v>414</v>
      </c>
      <c r="E441" s="174">
        <v>1</v>
      </c>
      <c r="F441" s="175"/>
      <c r="G441" s="176">
        <f>ROUND(E441*F441,2)</f>
        <v>0</v>
      </c>
      <c r="H441" s="158"/>
      <c r="I441" s="157">
        <f>ROUND(E441*H441,2)</f>
        <v>0</v>
      </c>
      <c r="J441" s="158"/>
      <c r="K441" s="157">
        <f>ROUND(E441*J441,2)</f>
        <v>0</v>
      </c>
      <c r="L441" s="157">
        <v>21</v>
      </c>
      <c r="M441" s="157">
        <f>G441*(1+L441/100)</f>
        <v>0</v>
      </c>
      <c r="N441" s="156">
        <v>1.2370000000000001E-2</v>
      </c>
      <c r="O441" s="156">
        <f>ROUND(E441*N441,2)</f>
        <v>0.01</v>
      </c>
      <c r="P441" s="156">
        <v>0</v>
      </c>
      <c r="Q441" s="156">
        <f>ROUND(E441*P441,2)</f>
        <v>0</v>
      </c>
      <c r="R441" s="157" t="s">
        <v>402</v>
      </c>
      <c r="S441" s="157" t="s">
        <v>183</v>
      </c>
      <c r="T441" s="157" t="s">
        <v>595</v>
      </c>
      <c r="U441" s="157">
        <v>0</v>
      </c>
      <c r="V441" s="157">
        <f>ROUND(E441*U441,2)</f>
        <v>0</v>
      </c>
      <c r="W441" s="157"/>
      <c r="X441" s="157" t="s">
        <v>403</v>
      </c>
      <c r="Y441" s="157" t="s">
        <v>171</v>
      </c>
      <c r="Z441" s="147"/>
      <c r="AA441" s="147"/>
      <c r="AB441" s="147"/>
      <c r="AC441" s="147"/>
      <c r="AD441" s="147"/>
      <c r="AE441" s="147"/>
      <c r="AF441" s="147"/>
      <c r="AG441" s="147" t="s">
        <v>404</v>
      </c>
      <c r="AH441" s="147"/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outlineLevel="2" x14ac:dyDescent="0.2">
      <c r="A442" s="154"/>
      <c r="B442" s="155"/>
      <c r="C442" s="253" t="s">
        <v>1556</v>
      </c>
      <c r="D442" s="254"/>
      <c r="E442" s="254"/>
      <c r="F442" s="254"/>
      <c r="G442" s="254"/>
      <c r="H442" s="157"/>
      <c r="I442" s="157"/>
      <c r="J442" s="157"/>
      <c r="K442" s="157"/>
      <c r="L442" s="157"/>
      <c r="M442" s="157"/>
      <c r="N442" s="156"/>
      <c r="O442" s="156"/>
      <c r="P442" s="156"/>
      <c r="Q442" s="156"/>
      <c r="R442" s="157"/>
      <c r="S442" s="157"/>
      <c r="T442" s="157"/>
      <c r="U442" s="157"/>
      <c r="V442" s="157"/>
      <c r="W442" s="157"/>
      <c r="X442" s="157"/>
      <c r="Y442" s="157"/>
      <c r="Z442" s="147"/>
      <c r="AA442" s="147"/>
      <c r="AB442" s="147"/>
      <c r="AC442" s="147"/>
      <c r="AD442" s="147"/>
      <c r="AE442" s="147"/>
      <c r="AF442" s="147"/>
      <c r="AG442" s="147" t="s">
        <v>174</v>
      </c>
      <c r="AH442" s="147"/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outlineLevel="2" x14ac:dyDescent="0.2">
      <c r="A443" s="154"/>
      <c r="B443" s="155"/>
      <c r="C443" s="185" t="s">
        <v>1560</v>
      </c>
      <c r="D443" s="183"/>
      <c r="E443" s="184">
        <v>1</v>
      </c>
      <c r="F443" s="157"/>
      <c r="G443" s="157"/>
      <c r="H443" s="157"/>
      <c r="I443" s="157"/>
      <c r="J443" s="157"/>
      <c r="K443" s="157"/>
      <c r="L443" s="157"/>
      <c r="M443" s="157"/>
      <c r="N443" s="156"/>
      <c r="O443" s="156"/>
      <c r="P443" s="156"/>
      <c r="Q443" s="156"/>
      <c r="R443" s="157"/>
      <c r="S443" s="157"/>
      <c r="T443" s="157"/>
      <c r="U443" s="157"/>
      <c r="V443" s="157"/>
      <c r="W443" s="157"/>
      <c r="X443" s="157"/>
      <c r="Y443" s="157"/>
      <c r="Z443" s="147"/>
      <c r="AA443" s="147"/>
      <c r="AB443" s="147"/>
      <c r="AC443" s="147"/>
      <c r="AD443" s="147"/>
      <c r="AE443" s="147"/>
      <c r="AF443" s="147"/>
      <c r="AG443" s="147" t="s">
        <v>239</v>
      </c>
      <c r="AH443" s="147">
        <v>0</v>
      </c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outlineLevel="1" x14ac:dyDescent="0.2">
      <c r="A444" s="171">
        <v>50</v>
      </c>
      <c r="B444" s="172" t="s">
        <v>1563</v>
      </c>
      <c r="C444" s="179" t="s">
        <v>1564</v>
      </c>
      <c r="D444" s="173" t="s">
        <v>414</v>
      </c>
      <c r="E444" s="174">
        <v>50</v>
      </c>
      <c r="F444" s="175"/>
      <c r="G444" s="176">
        <f>ROUND(E444*F444,2)</f>
        <v>0</v>
      </c>
      <c r="H444" s="158"/>
      <c r="I444" s="157">
        <f>ROUND(E444*H444,2)</f>
        <v>0</v>
      </c>
      <c r="J444" s="158"/>
      <c r="K444" s="157">
        <f>ROUND(E444*J444,2)</f>
        <v>0</v>
      </c>
      <c r="L444" s="157">
        <v>21</v>
      </c>
      <c r="M444" s="157">
        <f>G444*(1+L444/100)</f>
        <v>0</v>
      </c>
      <c r="N444" s="156">
        <v>3.8949999999999999E-2</v>
      </c>
      <c r="O444" s="156">
        <f>ROUND(E444*N444,2)</f>
        <v>1.95</v>
      </c>
      <c r="P444" s="156">
        <v>0</v>
      </c>
      <c r="Q444" s="156">
        <f>ROUND(E444*P444,2)</f>
        <v>0</v>
      </c>
      <c r="R444" s="157" t="s">
        <v>402</v>
      </c>
      <c r="S444" s="157" t="s">
        <v>183</v>
      </c>
      <c r="T444" s="157" t="s">
        <v>595</v>
      </c>
      <c r="U444" s="157">
        <v>0</v>
      </c>
      <c r="V444" s="157">
        <f>ROUND(E444*U444,2)</f>
        <v>0</v>
      </c>
      <c r="W444" s="157"/>
      <c r="X444" s="157" t="s">
        <v>403</v>
      </c>
      <c r="Y444" s="157" t="s">
        <v>171</v>
      </c>
      <c r="Z444" s="147"/>
      <c r="AA444" s="147"/>
      <c r="AB444" s="147"/>
      <c r="AC444" s="147"/>
      <c r="AD444" s="147"/>
      <c r="AE444" s="147"/>
      <c r="AF444" s="147"/>
      <c r="AG444" s="147" t="s">
        <v>404</v>
      </c>
      <c r="AH444" s="147"/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outlineLevel="2" x14ac:dyDescent="0.2">
      <c r="A445" s="154"/>
      <c r="B445" s="155"/>
      <c r="C445" s="253" t="s">
        <v>1565</v>
      </c>
      <c r="D445" s="254"/>
      <c r="E445" s="254"/>
      <c r="F445" s="254"/>
      <c r="G445" s="254"/>
      <c r="H445" s="157"/>
      <c r="I445" s="157"/>
      <c r="J445" s="157"/>
      <c r="K445" s="157"/>
      <c r="L445" s="157"/>
      <c r="M445" s="157"/>
      <c r="N445" s="156"/>
      <c r="O445" s="156"/>
      <c r="P445" s="156"/>
      <c r="Q445" s="156"/>
      <c r="R445" s="157"/>
      <c r="S445" s="157"/>
      <c r="T445" s="157"/>
      <c r="U445" s="157"/>
      <c r="V445" s="157"/>
      <c r="W445" s="157"/>
      <c r="X445" s="157"/>
      <c r="Y445" s="157"/>
      <c r="Z445" s="147"/>
      <c r="AA445" s="147"/>
      <c r="AB445" s="147"/>
      <c r="AC445" s="147"/>
      <c r="AD445" s="147"/>
      <c r="AE445" s="147"/>
      <c r="AF445" s="147"/>
      <c r="AG445" s="147" t="s">
        <v>174</v>
      </c>
      <c r="AH445" s="147"/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</row>
    <row r="446" spans="1:60" outlineLevel="2" x14ac:dyDescent="0.2">
      <c r="A446" s="154"/>
      <c r="B446" s="155"/>
      <c r="C446" s="185" t="s">
        <v>1566</v>
      </c>
      <c r="D446" s="183"/>
      <c r="E446" s="184">
        <v>13</v>
      </c>
      <c r="F446" s="157"/>
      <c r="G446" s="157"/>
      <c r="H446" s="157"/>
      <c r="I446" s="157"/>
      <c r="J446" s="157"/>
      <c r="K446" s="157"/>
      <c r="L446" s="157"/>
      <c r="M446" s="157"/>
      <c r="N446" s="156"/>
      <c r="O446" s="156"/>
      <c r="P446" s="156"/>
      <c r="Q446" s="156"/>
      <c r="R446" s="157"/>
      <c r="S446" s="157"/>
      <c r="T446" s="157"/>
      <c r="U446" s="157"/>
      <c r="V446" s="157"/>
      <c r="W446" s="157"/>
      <c r="X446" s="157"/>
      <c r="Y446" s="157"/>
      <c r="Z446" s="147"/>
      <c r="AA446" s="147"/>
      <c r="AB446" s="147"/>
      <c r="AC446" s="147"/>
      <c r="AD446" s="147"/>
      <c r="AE446" s="147"/>
      <c r="AF446" s="147"/>
      <c r="AG446" s="147" t="s">
        <v>239</v>
      </c>
      <c r="AH446" s="147">
        <v>0</v>
      </c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outlineLevel="3" x14ac:dyDescent="0.2">
      <c r="A447" s="154"/>
      <c r="B447" s="155"/>
      <c r="C447" s="185" t="s">
        <v>1567</v>
      </c>
      <c r="D447" s="183"/>
      <c r="E447" s="184">
        <v>20</v>
      </c>
      <c r="F447" s="157"/>
      <c r="G447" s="157"/>
      <c r="H447" s="157"/>
      <c r="I447" s="157"/>
      <c r="J447" s="157"/>
      <c r="K447" s="157"/>
      <c r="L447" s="157"/>
      <c r="M447" s="157"/>
      <c r="N447" s="156"/>
      <c r="O447" s="156"/>
      <c r="P447" s="156"/>
      <c r="Q447" s="156"/>
      <c r="R447" s="157"/>
      <c r="S447" s="157"/>
      <c r="T447" s="157"/>
      <c r="U447" s="157"/>
      <c r="V447" s="157"/>
      <c r="W447" s="157"/>
      <c r="X447" s="157"/>
      <c r="Y447" s="157"/>
      <c r="Z447" s="147"/>
      <c r="AA447" s="147"/>
      <c r="AB447" s="147"/>
      <c r="AC447" s="147"/>
      <c r="AD447" s="147"/>
      <c r="AE447" s="147"/>
      <c r="AF447" s="147"/>
      <c r="AG447" s="147" t="s">
        <v>239</v>
      </c>
      <c r="AH447" s="147">
        <v>0</v>
      </c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outlineLevel="3" x14ac:dyDescent="0.2">
      <c r="A448" s="154"/>
      <c r="B448" s="155"/>
      <c r="C448" s="185" t="s">
        <v>1568</v>
      </c>
      <c r="D448" s="183"/>
      <c r="E448" s="184">
        <v>9</v>
      </c>
      <c r="F448" s="157"/>
      <c r="G448" s="157"/>
      <c r="H448" s="157"/>
      <c r="I448" s="157"/>
      <c r="J448" s="157"/>
      <c r="K448" s="157"/>
      <c r="L448" s="157"/>
      <c r="M448" s="157"/>
      <c r="N448" s="156"/>
      <c r="O448" s="156"/>
      <c r="P448" s="156"/>
      <c r="Q448" s="156"/>
      <c r="R448" s="157"/>
      <c r="S448" s="157"/>
      <c r="T448" s="157"/>
      <c r="U448" s="157"/>
      <c r="V448" s="157"/>
      <c r="W448" s="157"/>
      <c r="X448" s="157"/>
      <c r="Y448" s="157"/>
      <c r="Z448" s="147"/>
      <c r="AA448" s="147"/>
      <c r="AB448" s="147"/>
      <c r="AC448" s="147"/>
      <c r="AD448" s="147"/>
      <c r="AE448" s="147"/>
      <c r="AF448" s="147"/>
      <c r="AG448" s="147" t="s">
        <v>239</v>
      </c>
      <c r="AH448" s="147">
        <v>0</v>
      </c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outlineLevel="3" x14ac:dyDescent="0.2">
      <c r="A449" s="154"/>
      <c r="B449" s="155"/>
      <c r="C449" s="185" t="s">
        <v>1569</v>
      </c>
      <c r="D449" s="183"/>
      <c r="E449" s="184">
        <v>8</v>
      </c>
      <c r="F449" s="157"/>
      <c r="G449" s="157"/>
      <c r="H449" s="157"/>
      <c r="I449" s="157"/>
      <c r="J449" s="157"/>
      <c r="K449" s="157"/>
      <c r="L449" s="157"/>
      <c r="M449" s="157"/>
      <c r="N449" s="156"/>
      <c r="O449" s="156"/>
      <c r="P449" s="156"/>
      <c r="Q449" s="156"/>
      <c r="R449" s="157"/>
      <c r="S449" s="157"/>
      <c r="T449" s="157"/>
      <c r="U449" s="157"/>
      <c r="V449" s="157"/>
      <c r="W449" s="157"/>
      <c r="X449" s="157"/>
      <c r="Y449" s="157"/>
      <c r="Z449" s="147"/>
      <c r="AA449" s="147"/>
      <c r="AB449" s="147"/>
      <c r="AC449" s="147"/>
      <c r="AD449" s="147"/>
      <c r="AE449" s="147"/>
      <c r="AF449" s="147"/>
      <c r="AG449" s="147" t="s">
        <v>239</v>
      </c>
      <c r="AH449" s="147">
        <v>0</v>
      </c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outlineLevel="1" x14ac:dyDescent="0.2">
      <c r="A450" s="171">
        <v>51</v>
      </c>
      <c r="B450" s="172" t="s">
        <v>1570</v>
      </c>
      <c r="C450" s="179" t="s">
        <v>1571</v>
      </c>
      <c r="D450" s="173" t="s">
        <v>414</v>
      </c>
      <c r="E450" s="174">
        <v>6</v>
      </c>
      <c r="F450" s="175"/>
      <c r="G450" s="176">
        <f>ROUND(E450*F450,2)</f>
        <v>0</v>
      </c>
      <c r="H450" s="158"/>
      <c r="I450" s="157">
        <f>ROUND(E450*H450,2)</f>
        <v>0</v>
      </c>
      <c r="J450" s="158"/>
      <c r="K450" s="157">
        <f>ROUND(E450*J450,2)</f>
        <v>0</v>
      </c>
      <c r="L450" s="157">
        <v>21</v>
      </c>
      <c r="M450" s="157">
        <f>G450*(1+L450/100)</f>
        <v>0</v>
      </c>
      <c r="N450" s="156">
        <v>2.3369999999999998E-2</v>
      </c>
      <c r="O450" s="156">
        <f>ROUND(E450*N450,2)</f>
        <v>0.14000000000000001</v>
      </c>
      <c r="P450" s="156">
        <v>0</v>
      </c>
      <c r="Q450" s="156">
        <f>ROUND(E450*P450,2)</f>
        <v>0</v>
      </c>
      <c r="R450" s="157" t="s">
        <v>402</v>
      </c>
      <c r="S450" s="157" t="s">
        <v>183</v>
      </c>
      <c r="T450" s="157" t="s">
        <v>595</v>
      </c>
      <c r="U450" s="157">
        <v>0</v>
      </c>
      <c r="V450" s="157">
        <f>ROUND(E450*U450,2)</f>
        <v>0</v>
      </c>
      <c r="W450" s="157"/>
      <c r="X450" s="157" t="s">
        <v>403</v>
      </c>
      <c r="Y450" s="157" t="s">
        <v>171</v>
      </c>
      <c r="Z450" s="147"/>
      <c r="AA450" s="147"/>
      <c r="AB450" s="147"/>
      <c r="AC450" s="147"/>
      <c r="AD450" s="147"/>
      <c r="AE450" s="147"/>
      <c r="AF450" s="147"/>
      <c r="AG450" s="147" t="s">
        <v>404</v>
      </c>
      <c r="AH450" s="147"/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outlineLevel="2" x14ac:dyDescent="0.2">
      <c r="A451" s="154"/>
      <c r="B451" s="155"/>
      <c r="C451" s="253" t="s">
        <v>1565</v>
      </c>
      <c r="D451" s="254"/>
      <c r="E451" s="254"/>
      <c r="F451" s="254"/>
      <c r="G451" s="254"/>
      <c r="H451" s="157"/>
      <c r="I451" s="157"/>
      <c r="J451" s="157"/>
      <c r="K451" s="157"/>
      <c r="L451" s="157"/>
      <c r="M451" s="157"/>
      <c r="N451" s="156"/>
      <c r="O451" s="156"/>
      <c r="P451" s="156"/>
      <c r="Q451" s="156"/>
      <c r="R451" s="157"/>
      <c r="S451" s="157"/>
      <c r="T451" s="157"/>
      <c r="U451" s="157"/>
      <c r="V451" s="157"/>
      <c r="W451" s="157"/>
      <c r="X451" s="157"/>
      <c r="Y451" s="157"/>
      <c r="Z451" s="147"/>
      <c r="AA451" s="147"/>
      <c r="AB451" s="147"/>
      <c r="AC451" s="147"/>
      <c r="AD451" s="147"/>
      <c r="AE451" s="147"/>
      <c r="AF451" s="147"/>
      <c r="AG451" s="147" t="s">
        <v>174</v>
      </c>
      <c r="AH451" s="147"/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</row>
    <row r="452" spans="1:60" outlineLevel="2" x14ac:dyDescent="0.2">
      <c r="A452" s="154"/>
      <c r="B452" s="155"/>
      <c r="C452" s="185" t="s">
        <v>1572</v>
      </c>
      <c r="D452" s="183"/>
      <c r="E452" s="184">
        <v>3</v>
      </c>
      <c r="F452" s="157"/>
      <c r="G452" s="157"/>
      <c r="H452" s="157"/>
      <c r="I452" s="157"/>
      <c r="J452" s="157"/>
      <c r="K452" s="157"/>
      <c r="L452" s="157"/>
      <c r="M452" s="157"/>
      <c r="N452" s="156"/>
      <c r="O452" s="156"/>
      <c r="P452" s="156"/>
      <c r="Q452" s="156"/>
      <c r="R452" s="157"/>
      <c r="S452" s="157"/>
      <c r="T452" s="157"/>
      <c r="U452" s="157"/>
      <c r="V452" s="157"/>
      <c r="W452" s="157"/>
      <c r="X452" s="157"/>
      <c r="Y452" s="157"/>
      <c r="Z452" s="147"/>
      <c r="AA452" s="147"/>
      <c r="AB452" s="147"/>
      <c r="AC452" s="147"/>
      <c r="AD452" s="147"/>
      <c r="AE452" s="147"/>
      <c r="AF452" s="147"/>
      <c r="AG452" s="147" t="s">
        <v>239</v>
      </c>
      <c r="AH452" s="147">
        <v>0</v>
      </c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outlineLevel="3" x14ac:dyDescent="0.2">
      <c r="A453" s="154"/>
      <c r="B453" s="155"/>
      <c r="C453" s="185" t="s">
        <v>1573</v>
      </c>
      <c r="D453" s="183"/>
      <c r="E453" s="184">
        <v>2</v>
      </c>
      <c r="F453" s="157"/>
      <c r="G453" s="157"/>
      <c r="H453" s="157"/>
      <c r="I453" s="157"/>
      <c r="J453" s="157"/>
      <c r="K453" s="157"/>
      <c r="L453" s="157"/>
      <c r="M453" s="157"/>
      <c r="N453" s="156"/>
      <c r="O453" s="156"/>
      <c r="P453" s="156"/>
      <c r="Q453" s="156"/>
      <c r="R453" s="157"/>
      <c r="S453" s="157"/>
      <c r="T453" s="157"/>
      <c r="U453" s="157"/>
      <c r="V453" s="157"/>
      <c r="W453" s="157"/>
      <c r="X453" s="157"/>
      <c r="Y453" s="157"/>
      <c r="Z453" s="147"/>
      <c r="AA453" s="147"/>
      <c r="AB453" s="147"/>
      <c r="AC453" s="147"/>
      <c r="AD453" s="147"/>
      <c r="AE453" s="147"/>
      <c r="AF453" s="147"/>
      <c r="AG453" s="147" t="s">
        <v>239</v>
      </c>
      <c r="AH453" s="147">
        <v>0</v>
      </c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outlineLevel="3" x14ac:dyDescent="0.2">
      <c r="A454" s="154"/>
      <c r="B454" s="155"/>
      <c r="C454" s="185" t="s">
        <v>1574</v>
      </c>
      <c r="D454" s="183"/>
      <c r="E454" s="184">
        <v>1</v>
      </c>
      <c r="F454" s="157"/>
      <c r="G454" s="157"/>
      <c r="H454" s="157"/>
      <c r="I454" s="157"/>
      <c r="J454" s="157"/>
      <c r="K454" s="157"/>
      <c r="L454" s="157"/>
      <c r="M454" s="157"/>
      <c r="N454" s="156"/>
      <c r="O454" s="156"/>
      <c r="P454" s="156"/>
      <c r="Q454" s="156"/>
      <c r="R454" s="157"/>
      <c r="S454" s="157"/>
      <c r="T454" s="157"/>
      <c r="U454" s="157"/>
      <c r="V454" s="157"/>
      <c r="W454" s="157"/>
      <c r="X454" s="157"/>
      <c r="Y454" s="157"/>
      <c r="Z454" s="147"/>
      <c r="AA454" s="147"/>
      <c r="AB454" s="147"/>
      <c r="AC454" s="147"/>
      <c r="AD454" s="147"/>
      <c r="AE454" s="147"/>
      <c r="AF454" s="147"/>
      <c r="AG454" s="147" t="s">
        <v>239</v>
      </c>
      <c r="AH454" s="147">
        <v>0</v>
      </c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outlineLevel="3" x14ac:dyDescent="0.2">
      <c r="A455" s="154"/>
      <c r="B455" s="155"/>
      <c r="C455" s="185" t="s">
        <v>1575</v>
      </c>
      <c r="D455" s="183"/>
      <c r="E455" s="184"/>
      <c r="F455" s="157"/>
      <c r="G455" s="157"/>
      <c r="H455" s="157"/>
      <c r="I455" s="157"/>
      <c r="J455" s="157"/>
      <c r="K455" s="157"/>
      <c r="L455" s="157"/>
      <c r="M455" s="157"/>
      <c r="N455" s="156"/>
      <c r="O455" s="156"/>
      <c r="P455" s="156"/>
      <c r="Q455" s="156"/>
      <c r="R455" s="157"/>
      <c r="S455" s="157"/>
      <c r="T455" s="157"/>
      <c r="U455" s="157"/>
      <c r="V455" s="157"/>
      <c r="W455" s="157"/>
      <c r="X455" s="157"/>
      <c r="Y455" s="157"/>
      <c r="Z455" s="147"/>
      <c r="AA455" s="147"/>
      <c r="AB455" s="147"/>
      <c r="AC455" s="147"/>
      <c r="AD455" s="147"/>
      <c r="AE455" s="147"/>
      <c r="AF455" s="147"/>
      <c r="AG455" s="147" t="s">
        <v>239</v>
      </c>
      <c r="AH455" s="147">
        <v>0</v>
      </c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outlineLevel="1" x14ac:dyDescent="0.2">
      <c r="A456" s="171">
        <v>52</v>
      </c>
      <c r="B456" s="172" t="s">
        <v>1576</v>
      </c>
      <c r="C456" s="179" t="s">
        <v>1577</v>
      </c>
      <c r="D456" s="173" t="s">
        <v>414</v>
      </c>
      <c r="E456" s="174">
        <v>8</v>
      </c>
      <c r="F456" s="175"/>
      <c r="G456" s="176">
        <f>ROUND(E456*F456,2)</f>
        <v>0</v>
      </c>
      <c r="H456" s="158"/>
      <c r="I456" s="157">
        <f>ROUND(E456*H456,2)</f>
        <v>0</v>
      </c>
      <c r="J456" s="158"/>
      <c r="K456" s="157">
        <f>ROUND(E456*J456,2)</f>
        <v>0</v>
      </c>
      <c r="L456" s="157">
        <v>21</v>
      </c>
      <c r="M456" s="157">
        <f>G456*(1+L456/100)</f>
        <v>0</v>
      </c>
      <c r="N456" s="156">
        <v>7.79E-3</v>
      </c>
      <c r="O456" s="156">
        <f>ROUND(E456*N456,2)</f>
        <v>0.06</v>
      </c>
      <c r="P456" s="156">
        <v>0</v>
      </c>
      <c r="Q456" s="156">
        <f>ROUND(E456*P456,2)</f>
        <v>0</v>
      </c>
      <c r="R456" s="157" t="s">
        <v>402</v>
      </c>
      <c r="S456" s="157" t="s">
        <v>183</v>
      </c>
      <c r="T456" s="157" t="s">
        <v>595</v>
      </c>
      <c r="U456" s="157">
        <v>0</v>
      </c>
      <c r="V456" s="157">
        <f>ROUND(E456*U456,2)</f>
        <v>0</v>
      </c>
      <c r="W456" s="157"/>
      <c r="X456" s="157" t="s">
        <v>403</v>
      </c>
      <c r="Y456" s="157" t="s">
        <v>171</v>
      </c>
      <c r="Z456" s="147"/>
      <c r="AA456" s="147"/>
      <c r="AB456" s="147"/>
      <c r="AC456" s="147"/>
      <c r="AD456" s="147"/>
      <c r="AE456" s="147"/>
      <c r="AF456" s="147"/>
      <c r="AG456" s="147" t="s">
        <v>404</v>
      </c>
      <c r="AH456" s="147"/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</row>
    <row r="457" spans="1:60" outlineLevel="2" x14ac:dyDescent="0.2">
      <c r="A457" s="154"/>
      <c r="B457" s="155"/>
      <c r="C457" s="253" t="s">
        <v>1565</v>
      </c>
      <c r="D457" s="254"/>
      <c r="E457" s="254"/>
      <c r="F457" s="254"/>
      <c r="G457" s="254"/>
      <c r="H457" s="157"/>
      <c r="I457" s="157"/>
      <c r="J457" s="157"/>
      <c r="K457" s="157"/>
      <c r="L457" s="157"/>
      <c r="M457" s="157"/>
      <c r="N457" s="156"/>
      <c r="O457" s="156"/>
      <c r="P457" s="156"/>
      <c r="Q457" s="156"/>
      <c r="R457" s="157"/>
      <c r="S457" s="157"/>
      <c r="T457" s="157"/>
      <c r="U457" s="157"/>
      <c r="V457" s="157"/>
      <c r="W457" s="157"/>
      <c r="X457" s="157"/>
      <c r="Y457" s="157"/>
      <c r="Z457" s="147"/>
      <c r="AA457" s="147"/>
      <c r="AB457" s="147"/>
      <c r="AC457" s="147"/>
      <c r="AD457" s="147"/>
      <c r="AE457" s="147"/>
      <c r="AF457" s="147"/>
      <c r="AG457" s="147" t="s">
        <v>174</v>
      </c>
      <c r="AH457" s="147"/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outlineLevel="2" x14ac:dyDescent="0.2">
      <c r="A458" s="154"/>
      <c r="B458" s="155"/>
      <c r="C458" s="185" t="s">
        <v>1578</v>
      </c>
      <c r="D458" s="183"/>
      <c r="E458" s="184">
        <v>2</v>
      </c>
      <c r="F458" s="157"/>
      <c r="G458" s="157"/>
      <c r="H458" s="157"/>
      <c r="I458" s="157"/>
      <c r="J458" s="157"/>
      <c r="K458" s="157"/>
      <c r="L458" s="157"/>
      <c r="M458" s="157"/>
      <c r="N458" s="156"/>
      <c r="O458" s="156"/>
      <c r="P458" s="156"/>
      <c r="Q458" s="156"/>
      <c r="R458" s="157"/>
      <c r="S458" s="157"/>
      <c r="T458" s="157"/>
      <c r="U458" s="157"/>
      <c r="V458" s="157"/>
      <c r="W458" s="157"/>
      <c r="X458" s="157"/>
      <c r="Y458" s="157"/>
      <c r="Z458" s="147"/>
      <c r="AA458" s="147"/>
      <c r="AB458" s="147"/>
      <c r="AC458" s="147"/>
      <c r="AD458" s="147"/>
      <c r="AE458" s="147"/>
      <c r="AF458" s="147"/>
      <c r="AG458" s="147" t="s">
        <v>239</v>
      </c>
      <c r="AH458" s="147">
        <v>0</v>
      </c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outlineLevel="3" x14ac:dyDescent="0.2">
      <c r="A459" s="154"/>
      <c r="B459" s="155"/>
      <c r="C459" s="185" t="s">
        <v>1579</v>
      </c>
      <c r="D459" s="183"/>
      <c r="E459" s="184">
        <v>4</v>
      </c>
      <c r="F459" s="157"/>
      <c r="G459" s="157"/>
      <c r="H459" s="157"/>
      <c r="I459" s="157"/>
      <c r="J459" s="157"/>
      <c r="K459" s="157"/>
      <c r="L459" s="157"/>
      <c r="M459" s="157"/>
      <c r="N459" s="156"/>
      <c r="O459" s="156"/>
      <c r="P459" s="156"/>
      <c r="Q459" s="156"/>
      <c r="R459" s="157"/>
      <c r="S459" s="157"/>
      <c r="T459" s="157"/>
      <c r="U459" s="157"/>
      <c r="V459" s="157"/>
      <c r="W459" s="157"/>
      <c r="X459" s="157"/>
      <c r="Y459" s="157"/>
      <c r="Z459" s="147"/>
      <c r="AA459" s="147"/>
      <c r="AB459" s="147"/>
      <c r="AC459" s="147"/>
      <c r="AD459" s="147"/>
      <c r="AE459" s="147"/>
      <c r="AF459" s="147"/>
      <c r="AG459" s="147" t="s">
        <v>239</v>
      </c>
      <c r="AH459" s="147">
        <v>0</v>
      </c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outlineLevel="3" x14ac:dyDescent="0.2">
      <c r="A460" s="154"/>
      <c r="B460" s="155"/>
      <c r="C460" s="185" t="s">
        <v>1580</v>
      </c>
      <c r="D460" s="183"/>
      <c r="E460" s="184">
        <v>2</v>
      </c>
      <c r="F460" s="157"/>
      <c r="G460" s="157"/>
      <c r="H460" s="157"/>
      <c r="I460" s="157"/>
      <c r="J460" s="157"/>
      <c r="K460" s="157"/>
      <c r="L460" s="157"/>
      <c r="M460" s="157"/>
      <c r="N460" s="156"/>
      <c r="O460" s="156"/>
      <c r="P460" s="156"/>
      <c r="Q460" s="156"/>
      <c r="R460" s="157"/>
      <c r="S460" s="157"/>
      <c r="T460" s="157"/>
      <c r="U460" s="157"/>
      <c r="V460" s="157"/>
      <c r="W460" s="157"/>
      <c r="X460" s="157"/>
      <c r="Y460" s="157"/>
      <c r="Z460" s="147"/>
      <c r="AA460" s="147"/>
      <c r="AB460" s="147"/>
      <c r="AC460" s="147"/>
      <c r="AD460" s="147"/>
      <c r="AE460" s="147"/>
      <c r="AF460" s="147"/>
      <c r="AG460" s="147" t="s">
        <v>239</v>
      </c>
      <c r="AH460" s="147">
        <v>0</v>
      </c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outlineLevel="3" x14ac:dyDescent="0.2">
      <c r="A461" s="154"/>
      <c r="B461" s="155"/>
      <c r="C461" s="185" t="s">
        <v>1575</v>
      </c>
      <c r="D461" s="183"/>
      <c r="E461" s="184"/>
      <c r="F461" s="157"/>
      <c r="G461" s="157"/>
      <c r="H461" s="157"/>
      <c r="I461" s="157"/>
      <c r="J461" s="157"/>
      <c r="K461" s="157"/>
      <c r="L461" s="157"/>
      <c r="M461" s="157"/>
      <c r="N461" s="156"/>
      <c r="O461" s="156"/>
      <c r="P461" s="156"/>
      <c r="Q461" s="156"/>
      <c r="R461" s="157"/>
      <c r="S461" s="157"/>
      <c r="T461" s="157"/>
      <c r="U461" s="157"/>
      <c r="V461" s="157"/>
      <c r="W461" s="157"/>
      <c r="X461" s="157"/>
      <c r="Y461" s="157"/>
      <c r="Z461" s="147"/>
      <c r="AA461" s="147"/>
      <c r="AB461" s="147"/>
      <c r="AC461" s="147"/>
      <c r="AD461" s="147"/>
      <c r="AE461" s="147"/>
      <c r="AF461" s="147"/>
      <c r="AG461" s="147" t="s">
        <v>239</v>
      </c>
      <c r="AH461" s="147">
        <v>0</v>
      </c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outlineLevel="1" x14ac:dyDescent="0.2">
      <c r="A462" s="171">
        <v>53</v>
      </c>
      <c r="B462" s="172" t="s">
        <v>1581</v>
      </c>
      <c r="C462" s="179" t="s">
        <v>1582</v>
      </c>
      <c r="D462" s="173" t="s">
        <v>414</v>
      </c>
      <c r="E462" s="174">
        <v>36</v>
      </c>
      <c r="F462" s="175"/>
      <c r="G462" s="176">
        <f>ROUND(E462*F462,2)</f>
        <v>0</v>
      </c>
      <c r="H462" s="158"/>
      <c r="I462" s="157">
        <f>ROUND(E462*H462,2)</f>
        <v>0</v>
      </c>
      <c r="J462" s="158"/>
      <c r="K462" s="157">
        <f>ROUND(E462*J462,2)</f>
        <v>0</v>
      </c>
      <c r="L462" s="157">
        <v>21</v>
      </c>
      <c r="M462" s="157">
        <f>G462*(1+L462/100)</f>
        <v>0</v>
      </c>
      <c r="N462" s="156">
        <v>2.52E-2</v>
      </c>
      <c r="O462" s="156">
        <f>ROUND(E462*N462,2)</f>
        <v>0.91</v>
      </c>
      <c r="P462" s="156">
        <v>0</v>
      </c>
      <c r="Q462" s="156">
        <f>ROUND(E462*P462,2)</f>
        <v>0</v>
      </c>
      <c r="R462" s="157" t="s">
        <v>402</v>
      </c>
      <c r="S462" s="157" t="s">
        <v>183</v>
      </c>
      <c r="T462" s="157" t="s">
        <v>595</v>
      </c>
      <c r="U462" s="157">
        <v>0</v>
      </c>
      <c r="V462" s="157">
        <f>ROUND(E462*U462,2)</f>
        <v>0</v>
      </c>
      <c r="W462" s="157"/>
      <c r="X462" s="157" t="s">
        <v>403</v>
      </c>
      <c r="Y462" s="157" t="s">
        <v>171</v>
      </c>
      <c r="Z462" s="147"/>
      <c r="AA462" s="147"/>
      <c r="AB462" s="147"/>
      <c r="AC462" s="147"/>
      <c r="AD462" s="147"/>
      <c r="AE462" s="147"/>
      <c r="AF462" s="147"/>
      <c r="AG462" s="147" t="s">
        <v>404</v>
      </c>
      <c r="AH462" s="147"/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outlineLevel="2" x14ac:dyDescent="0.2">
      <c r="A463" s="154"/>
      <c r="B463" s="155"/>
      <c r="C463" s="253" t="s">
        <v>1583</v>
      </c>
      <c r="D463" s="254"/>
      <c r="E463" s="254"/>
      <c r="F463" s="254"/>
      <c r="G463" s="254"/>
      <c r="H463" s="157"/>
      <c r="I463" s="157"/>
      <c r="J463" s="157"/>
      <c r="K463" s="157"/>
      <c r="L463" s="157"/>
      <c r="M463" s="157"/>
      <c r="N463" s="156"/>
      <c r="O463" s="156"/>
      <c r="P463" s="156"/>
      <c r="Q463" s="156"/>
      <c r="R463" s="157"/>
      <c r="S463" s="157"/>
      <c r="T463" s="157"/>
      <c r="U463" s="157"/>
      <c r="V463" s="157"/>
      <c r="W463" s="157"/>
      <c r="X463" s="157"/>
      <c r="Y463" s="157"/>
      <c r="Z463" s="147"/>
      <c r="AA463" s="147"/>
      <c r="AB463" s="147"/>
      <c r="AC463" s="147"/>
      <c r="AD463" s="147"/>
      <c r="AE463" s="147"/>
      <c r="AF463" s="147"/>
      <c r="AG463" s="147" t="s">
        <v>174</v>
      </c>
      <c r="AH463" s="147"/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outlineLevel="2" x14ac:dyDescent="0.2">
      <c r="A464" s="154"/>
      <c r="B464" s="155"/>
      <c r="C464" s="185" t="s">
        <v>1584</v>
      </c>
      <c r="D464" s="183"/>
      <c r="E464" s="184">
        <v>7</v>
      </c>
      <c r="F464" s="157"/>
      <c r="G464" s="157"/>
      <c r="H464" s="157"/>
      <c r="I464" s="157"/>
      <c r="J464" s="157"/>
      <c r="K464" s="157"/>
      <c r="L464" s="157"/>
      <c r="M464" s="157"/>
      <c r="N464" s="156"/>
      <c r="O464" s="156"/>
      <c r="P464" s="156"/>
      <c r="Q464" s="156"/>
      <c r="R464" s="157"/>
      <c r="S464" s="157"/>
      <c r="T464" s="157"/>
      <c r="U464" s="157"/>
      <c r="V464" s="157"/>
      <c r="W464" s="157"/>
      <c r="X464" s="157"/>
      <c r="Y464" s="157"/>
      <c r="Z464" s="147"/>
      <c r="AA464" s="147"/>
      <c r="AB464" s="147"/>
      <c r="AC464" s="147"/>
      <c r="AD464" s="147"/>
      <c r="AE464" s="147"/>
      <c r="AF464" s="147"/>
      <c r="AG464" s="147" t="s">
        <v>239</v>
      </c>
      <c r="AH464" s="147">
        <v>0</v>
      </c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outlineLevel="3" x14ac:dyDescent="0.2">
      <c r="A465" s="154"/>
      <c r="B465" s="155"/>
      <c r="C465" s="185" t="s">
        <v>1568</v>
      </c>
      <c r="D465" s="183"/>
      <c r="E465" s="184">
        <v>9</v>
      </c>
      <c r="F465" s="157"/>
      <c r="G465" s="157"/>
      <c r="H465" s="157"/>
      <c r="I465" s="157"/>
      <c r="J465" s="157"/>
      <c r="K465" s="157"/>
      <c r="L465" s="157"/>
      <c r="M465" s="157"/>
      <c r="N465" s="156"/>
      <c r="O465" s="156"/>
      <c r="P465" s="156"/>
      <c r="Q465" s="156"/>
      <c r="R465" s="157"/>
      <c r="S465" s="157"/>
      <c r="T465" s="157"/>
      <c r="U465" s="157"/>
      <c r="V465" s="157"/>
      <c r="W465" s="157"/>
      <c r="X465" s="157"/>
      <c r="Y465" s="157"/>
      <c r="Z465" s="147"/>
      <c r="AA465" s="147"/>
      <c r="AB465" s="147"/>
      <c r="AC465" s="147"/>
      <c r="AD465" s="147"/>
      <c r="AE465" s="147"/>
      <c r="AF465" s="147"/>
      <c r="AG465" s="147" t="s">
        <v>239</v>
      </c>
      <c r="AH465" s="147">
        <v>0</v>
      </c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</row>
    <row r="466" spans="1:60" outlineLevel="3" x14ac:dyDescent="0.2">
      <c r="A466" s="154"/>
      <c r="B466" s="155"/>
      <c r="C466" s="185" t="s">
        <v>1585</v>
      </c>
      <c r="D466" s="183"/>
      <c r="E466" s="184">
        <v>7</v>
      </c>
      <c r="F466" s="157"/>
      <c r="G466" s="157"/>
      <c r="H466" s="157"/>
      <c r="I466" s="157"/>
      <c r="J466" s="157"/>
      <c r="K466" s="157"/>
      <c r="L466" s="157"/>
      <c r="M466" s="157"/>
      <c r="N466" s="156"/>
      <c r="O466" s="156"/>
      <c r="P466" s="156"/>
      <c r="Q466" s="156"/>
      <c r="R466" s="157"/>
      <c r="S466" s="157"/>
      <c r="T466" s="157"/>
      <c r="U466" s="157"/>
      <c r="V466" s="157"/>
      <c r="W466" s="157"/>
      <c r="X466" s="157"/>
      <c r="Y466" s="157"/>
      <c r="Z466" s="147"/>
      <c r="AA466" s="147"/>
      <c r="AB466" s="147"/>
      <c r="AC466" s="147"/>
      <c r="AD466" s="147"/>
      <c r="AE466" s="147"/>
      <c r="AF466" s="147"/>
      <c r="AG466" s="147" t="s">
        <v>239</v>
      </c>
      <c r="AH466" s="147">
        <v>0</v>
      </c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outlineLevel="3" x14ac:dyDescent="0.2">
      <c r="A467" s="154"/>
      <c r="B467" s="155"/>
      <c r="C467" s="185" t="s">
        <v>1586</v>
      </c>
      <c r="D467" s="183"/>
      <c r="E467" s="184">
        <v>4</v>
      </c>
      <c r="F467" s="157"/>
      <c r="G467" s="157"/>
      <c r="H467" s="157"/>
      <c r="I467" s="157"/>
      <c r="J467" s="157"/>
      <c r="K467" s="157"/>
      <c r="L467" s="157"/>
      <c r="M467" s="157"/>
      <c r="N467" s="156"/>
      <c r="O467" s="156"/>
      <c r="P467" s="156"/>
      <c r="Q467" s="156"/>
      <c r="R467" s="157"/>
      <c r="S467" s="157"/>
      <c r="T467" s="157"/>
      <c r="U467" s="157"/>
      <c r="V467" s="157"/>
      <c r="W467" s="157"/>
      <c r="X467" s="157"/>
      <c r="Y467" s="157"/>
      <c r="Z467" s="147"/>
      <c r="AA467" s="147"/>
      <c r="AB467" s="147"/>
      <c r="AC467" s="147"/>
      <c r="AD467" s="147"/>
      <c r="AE467" s="147"/>
      <c r="AF467" s="147"/>
      <c r="AG467" s="147" t="s">
        <v>239</v>
      </c>
      <c r="AH467" s="147">
        <v>0</v>
      </c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outlineLevel="3" x14ac:dyDescent="0.2">
      <c r="A468" s="154"/>
      <c r="B468" s="155"/>
      <c r="C468" s="185" t="s">
        <v>1587</v>
      </c>
      <c r="D468" s="183"/>
      <c r="E468" s="184">
        <v>9</v>
      </c>
      <c r="F468" s="157"/>
      <c r="G468" s="157"/>
      <c r="H468" s="157"/>
      <c r="I468" s="157"/>
      <c r="J468" s="157"/>
      <c r="K468" s="157"/>
      <c r="L468" s="157"/>
      <c r="M468" s="157"/>
      <c r="N468" s="156"/>
      <c r="O468" s="156"/>
      <c r="P468" s="156"/>
      <c r="Q468" s="156"/>
      <c r="R468" s="157"/>
      <c r="S468" s="157"/>
      <c r="T468" s="157"/>
      <c r="U468" s="157"/>
      <c r="V468" s="157"/>
      <c r="W468" s="157"/>
      <c r="X468" s="157"/>
      <c r="Y468" s="157"/>
      <c r="Z468" s="147"/>
      <c r="AA468" s="147"/>
      <c r="AB468" s="147"/>
      <c r="AC468" s="147"/>
      <c r="AD468" s="147"/>
      <c r="AE468" s="147"/>
      <c r="AF468" s="147"/>
      <c r="AG468" s="147" t="s">
        <v>239</v>
      </c>
      <c r="AH468" s="147">
        <v>0</v>
      </c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</row>
    <row r="469" spans="1:60" outlineLevel="1" x14ac:dyDescent="0.2">
      <c r="A469" s="171">
        <v>54</v>
      </c>
      <c r="B469" s="172" t="s">
        <v>1588</v>
      </c>
      <c r="C469" s="179" t="s">
        <v>1589</v>
      </c>
      <c r="D469" s="173" t="s">
        <v>414</v>
      </c>
      <c r="E469" s="174">
        <v>7</v>
      </c>
      <c r="F469" s="175"/>
      <c r="G469" s="176">
        <f>ROUND(E469*F469,2)</f>
        <v>0</v>
      </c>
      <c r="H469" s="158"/>
      <c r="I469" s="157">
        <f>ROUND(E469*H469,2)</f>
        <v>0</v>
      </c>
      <c r="J469" s="158"/>
      <c r="K469" s="157">
        <f>ROUND(E469*J469,2)</f>
        <v>0</v>
      </c>
      <c r="L469" s="157">
        <v>21</v>
      </c>
      <c r="M469" s="157">
        <f>G469*(1+L469/100)</f>
        <v>0</v>
      </c>
      <c r="N469" s="156">
        <v>1.512E-2</v>
      </c>
      <c r="O469" s="156">
        <f>ROUND(E469*N469,2)</f>
        <v>0.11</v>
      </c>
      <c r="P469" s="156">
        <v>0</v>
      </c>
      <c r="Q469" s="156">
        <f>ROUND(E469*P469,2)</f>
        <v>0</v>
      </c>
      <c r="R469" s="157" t="s">
        <v>402</v>
      </c>
      <c r="S469" s="157" t="s">
        <v>183</v>
      </c>
      <c r="T469" s="157" t="s">
        <v>595</v>
      </c>
      <c r="U469" s="157">
        <v>0</v>
      </c>
      <c r="V469" s="157">
        <f>ROUND(E469*U469,2)</f>
        <v>0</v>
      </c>
      <c r="W469" s="157"/>
      <c r="X469" s="157" t="s">
        <v>403</v>
      </c>
      <c r="Y469" s="157" t="s">
        <v>171</v>
      </c>
      <c r="Z469" s="147"/>
      <c r="AA469" s="147"/>
      <c r="AB469" s="147"/>
      <c r="AC469" s="147"/>
      <c r="AD469" s="147"/>
      <c r="AE469" s="147"/>
      <c r="AF469" s="147"/>
      <c r="AG469" s="147" t="s">
        <v>404</v>
      </c>
      <c r="AH469" s="147"/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</row>
    <row r="470" spans="1:60" outlineLevel="2" x14ac:dyDescent="0.2">
      <c r="A470" s="154"/>
      <c r="B470" s="155"/>
      <c r="C470" s="253" t="s">
        <v>1583</v>
      </c>
      <c r="D470" s="254"/>
      <c r="E470" s="254"/>
      <c r="F470" s="254"/>
      <c r="G470" s="254"/>
      <c r="H470" s="157"/>
      <c r="I470" s="157"/>
      <c r="J470" s="157"/>
      <c r="K470" s="157"/>
      <c r="L470" s="157"/>
      <c r="M470" s="157"/>
      <c r="N470" s="156"/>
      <c r="O470" s="156"/>
      <c r="P470" s="156"/>
      <c r="Q470" s="156"/>
      <c r="R470" s="157"/>
      <c r="S470" s="157"/>
      <c r="T470" s="157"/>
      <c r="U470" s="157"/>
      <c r="V470" s="157"/>
      <c r="W470" s="157"/>
      <c r="X470" s="157"/>
      <c r="Y470" s="157"/>
      <c r="Z470" s="147"/>
      <c r="AA470" s="147"/>
      <c r="AB470" s="147"/>
      <c r="AC470" s="147"/>
      <c r="AD470" s="147"/>
      <c r="AE470" s="147"/>
      <c r="AF470" s="147"/>
      <c r="AG470" s="147" t="s">
        <v>174</v>
      </c>
      <c r="AH470" s="147"/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</row>
    <row r="471" spans="1:60" outlineLevel="2" x14ac:dyDescent="0.2">
      <c r="A471" s="154"/>
      <c r="B471" s="155"/>
      <c r="C471" s="185" t="s">
        <v>1590</v>
      </c>
      <c r="D471" s="183"/>
      <c r="E471" s="184"/>
      <c r="F471" s="157"/>
      <c r="G471" s="157"/>
      <c r="H471" s="157"/>
      <c r="I471" s="157"/>
      <c r="J471" s="157"/>
      <c r="K471" s="157"/>
      <c r="L471" s="157"/>
      <c r="M471" s="157"/>
      <c r="N471" s="156"/>
      <c r="O471" s="156"/>
      <c r="P471" s="156"/>
      <c r="Q471" s="156"/>
      <c r="R471" s="157"/>
      <c r="S471" s="157"/>
      <c r="T471" s="157"/>
      <c r="U471" s="157"/>
      <c r="V471" s="157"/>
      <c r="W471" s="157"/>
      <c r="X471" s="157"/>
      <c r="Y471" s="157"/>
      <c r="Z471" s="147"/>
      <c r="AA471" s="147"/>
      <c r="AB471" s="147"/>
      <c r="AC471" s="147"/>
      <c r="AD471" s="147"/>
      <c r="AE471" s="147"/>
      <c r="AF471" s="147"/>
      <c r="AG471" s="147" t="s">
        <v>239</v>
      </c>
      <c r="AH471" s="147">
        <v>0</v>
      </c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</row>
    <row r="472" spans="1:60" outlineLevel="3" x14ac:dyDescent="0.2">
      <c r="A472" s="154"/>
      <c r="B472" s="155"/>
      <c r="C472" s="185" t="s">
        <v>1591</v>
      </c>
      <c r="D472" s="183"/>
      <c r="E472" s="184"/>
      <c r="F472" s="157"/>
      <c r="G472" s="157"/>
      <c r="H472" s="157"/>
      <c r="I472" s="157"/>
      <c r="J472" s="157"/>
      <c r="K472" s="157"/>
      <c r="L472" s="157"/>
      <c r="M472" s="157"/>
      <c r="N472" s="156"/>
      <c r="O472" s="156"/>
      <c r="P472" s="156"/>
      <c r="Q472" s="156"/>
      <c r="R472" s="157"/>
      <c r="S472" s="157"/>
      <c r="T472" s="157"/>
      <c r="U472" s="157"/>
      <c r="V472" s="157"/>
      <c r="W472" s="157"/>
      <c r="X472" s="157"/>
      <c r="Y472" s="157"/>
      <c r="Z472" s="147"/>
      <c r="AA472" s="147"/>
      <c r="AB472" s="147"/>
      <c r="AC472" s="147"/>
      <c r="AD472" s="147"/>
      <c r="AE472" s="147"/>
      <c r="AF472" s="147"/>
      <c r="AG472" s="147" t="s">
        <v>239</v>
      </c>
      <c r="AH472" s="147">
        <v>0</v>
      </c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</row>
    <row r="473" spans="1:60" outlineLevel="3" x14ac:dyDescent="0.2">
      <c r="A473" s="154"/>
      <c r="B473" s="155"/>
      <c r="C473" s="185" t="s">
        <v>1560</v>
      </c>
      <c r="D473" s="183"/>
      <c r="E473" s="184">
        <v>1</v>
      </c>
      <c r="F473" s="157"/>
      <c r="G473" s="157"/>
      <c r="H473" s="157"/>
      <c r="I473" s="157"/>
      <c r="J473" s="157"/>
      <c r="K473" s="157"/>
      <c r="L473" s="157"/>
      <c r="M473" s="157"/>
      <c r="N473" s="156"/>
      <c r="O473" s="156"/>
      <c r="P473" s="156"/>
      <c r="Q473" s="156"/>
      <c r="R473" s="157"/>
      <c r="S473" s="157"/>
      <c r="T473" s="157"/>
      <c r="U473" s="157"/>
      <c r="V473" s="157"/>
      <c r="W473" s="157"/>
      <c r="X473" s="157"/>
      <c r="Y473" s="157"/>
      <c r="Z473" s="147"/>
      <c r="AA473" s="147"/>
      <c r="AB473" s="147"/>
      <c r="AC473" s="147"/>
      <c r="AD473" s="147"/>
      <c r="AE473" s="147"/>
      <c r="AF473" s="147"/>
      <c r="AG473" s="147" t="s">
        <v>239</v>
      </c>
      <c r="AH473" s="147">
        <v>0</v>
      </c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</row>
    <row r="474" spans="1:60" outlineLevel="3" x14ac:dyDescent="0.2">
      <c r="A474" s="154"/>
      <c r="B474" s="155"/>
      <c r="C474" s="185" t="s">
        <v>1592</v>
      </c>
      <c r="D474" s="183"/>
      <c r="E474" s="184">
        <v>1</v>
      </c>
      <c r="F474" s="157"/>
      <c r="G474" s="157"/>
      <c r="H474" s="157"/>
      <c r="I474" s="157"/>
      <c r="J474" s="157"/>
      <c r="K474" s="157"/>
      <c r="L474" s="157"/>
      <c r="M474" s="157"/>
      <c r="N474" s="156"/>
      <c r="O474" s="156"/>
      <c r="P474" s="156"/>
      <c r="Q474" s="156"/>
      <c r="R474" s="157"/>
      <c r="S474" s="157"/>
      <c r="T474" s="157"/>
      <c r="U474" s="157"/>
      <c r="V474" s="157"/>
      <c r="W474" s="157"/>
      <c r="X474" s="157"/>
      <c r="Y474" s="157"/>
      <c r="Z474" s="147"/>
      <c r="AA474" s="147"/>
      <c r="AB474" s="147"/>
      <c r="AC474" s="147"/>
      <c r="AD474" s="147"/>
      <c r="AE474" s="147"/>
      <c r="AF474" s="147"/>
      <c r="AG474" s="147" t="s">
        <v>239</v>
      </c>
      <c r="AH474" s="147">
        <v>0</v>
      </c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</row>
    <row r="475" spans="1:60" outlineLevel="3" x14ac:dyDescent="0.2">
      <c r="A475" s="154"/>
      <c r="B475" s="155"/>
      <c r="C475" s="185" t="s">
        <v>1593</v>
      </c>
      <c r="D475" s="183"/>
      <c r="E475" s="184">
        <v>5</v>
      </c>
      <c r="F475" s="157"/>
      <c r="G475" s="157"/>
      <c r="H475" s="157"/>
      <c r="I475" s="157"/>
      <c r="J475" s="157"/>
      <c r="K475" s="157"/>
      <c r="L475" s="157"/>
      <c r="M475" s="157"/>
      <c r="N475" s="156"/>
      <c r="O475" s="156"/>
      <c r="P475" s="156"/>
      <c r="Q475" s="156"/>
      <c r="R475" s="157"/>
      <c r="S475" s="157"/>
      <c r="T475" s="157"/>
      <c r="U475" s="157"/>
      <c r="V475" s="157"/>
      <c r="W475" s="157"/>
      <c r="X475" s="157"/>
      <c r="Y475" s="157"/>
      <c r="Z475" s="147"/>
      <c r="AA475" s="147"/>
      <c r="AB475" s="147"/>
      <c r="AC475" s="147"/>
      <c r="AD475" s="147"/>
      <c r="AE475" s="147"/>
      <c r="AF475" s="147"/>
      <c r="AG475" s="147" t="s">
        <v>239</v>
      </c>
      <c r="AH475" s="147">
        <v>0</v>
      </c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outlineLevel="1" x14ac:dyDescent="0.2">
      <c r="A476" s="171">
        <v>55</v>
      </c>
      <c r="B476" s="172" t="s">
        <v>1594</v>
      </c>
      <c r="C476" s="179" t="s">
        <v>1595</v>
      </c>
      <c r="D476" s="173" t="s">
        <v>414</v>
      </c>
      <c r="E476" s="174">
        <v>5</v>
      </c>
      <c r="F476" s="175"/>
      <c r="G476" s="176">
        <f>ROUND(E476*F476,2)</f>
        <v>0</v>
      </c>
      <c r="H476" s="158"/>
      <c r="I476" s="157">
        <f>ROUND(E476*H476,2)</f>
        <v>0</v>
      </c>
      <c r="J476" s="158"/>
      <c r="K476" s="157">
        <f>ROUND(E476*J476,2)</f>
        <v>0</v>
      </c>
      <c r="L476" s="157">
        <v>21</v>
      </c>
      <c r="M476" s="157">
        <f>G476*(1+L476/100)</f>
        <v>0</v>
      </c>
      <c r="N476" s="156">
        <v>5.0400000000000002E-3</v>
      </c>
      <c r="O476" s="156">
        <f>ROUND(E476*N476,2)</f>
        <v>0.03</v>
      </c>
      <c r="P476" s="156">
        <v>0</v>
      </c>
      <c r="Q476" s="156">
        <f>ROUND(E476*P476,2)</f>
        <v>0</v>
      </c>
      <c r="R476" s="157" t="s">
        <v>402</v>
      </c>
      <c r="S476" s="157" t="s">
        <v>183</v>
      </c>
      <c r="T476" s="157" t="s">
        <v>595</v>
      </c>
      <c r="U476" s="157">
        <v>0</v>
      </c>
      <c r="V476" s="157">
        <f>ROUND(E476*U476,2)</f>
        <v>0</v>
      </c>
      <c r="W476" s="157"/>
      <c r="X476" s="157" t="s">
        <v>403</v>
      </c>
      <c r="Y476" s="157" t="s">
        <v>171</v>
      </c>
      <c r="Z476" s="147"/>
      <c r="AA476" s="147"/>
      <c r="AB476" s="147"/>
      <c r="AC476" s="147"/>
      <c r="AD476" s="147"/>
      <c r="AE476" s="147"/>
      <c r="AF476" s="147"/>
      <c r="AG476" s="147" t="s">
        <v>404</v>
      </c>
      <c r="AH476" s="147"/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</row>
    <row r="477" spans="1:60" outlineLevel="2" x14ac:dyDescent="0.2">
      <c r="A477" s="154"/>
      <c r="B477" s="155"/>
      <c r="C477" s="253" t="s">
        <v>1583</v>
      </c>
      <c r="D477" s="254"/>
      <c r="E477" s="254"/>
      <c r="F477" s="254"/>
      <c r="G477" s="254"/>
      <c r="H477" s="157"/>
      <c r="I477" s="157"/>
      <c r="J477" s="157"/>
      <c r="K477" s="157"/>
      <c r="L477" s="157"/>
      <c r="M477" s="157"/>
      <c r="N477" s="156"/>
      <c r="O477" s="156"/>
      <c r="P477" s="156"/>
      <c r="Q477" s="156"/>
      <c r="R477" s="157"/>
      <c r="S477" s="157"/>
      <c r="T477" s="157"/>
      <c r="U477" s="157"/>
      <c r="V477" s="157"/>
      <c r="W477" s="157"/>
      <c r="X477" s="157"/>
      <c r="Y477" s="157"/>
      <c r="Z477" s="147"/>
      <c r="AA477" s="147"/>
      <c r="AB477" s="147"/>
      <c r="AC477" s="147"/>
      <c r="AD477" s="147"/>
      <c r="AE477" s="147"/>
      <c r="AF477" s="147"/>
      <c r="AG477" s="147" t="s">
        <v>174</v>
      </c>
      <c r="AH477" s="147"/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</row>
    <row r="478" spans="1:60" outlineLevel="2" x14ac:dyDescent="0.2">
      <c r="A478" s="154"/>
      <c r="B478" s="155"/>
      <c r="C478" s="185" t="s">
        <v>1596</v>
      </c>
      <c r="D478" s="183"/>
      <c r="E478" s="184">
        <v>1</v>
      </c>
      <c r="F478" s="157"/>
      <c r="G478" s="157"/>
      <c r="H478" s="157"/>
      <c r="I478" s="157"/>
      <c r="J478" s="157"/>
      <c r="K478" s="157"/>
      <c r="L478" s="157"/>
      <c r="M478" s="157"/>
      <c r="N478" s="156"/>
      <c r="O478" s="156"/>
      <c r="P478" s="156"/>
      <c r="Q478" s="156"/>
      <c r="R478" s="157"/>
      <c r="S478" s="157"/>
      <c r="T478" s="157"/>
      <c r="U478" s="157"/>
      <c r="V478" s="157"/>
      <c r="W478" s="157"/>
      <c r="X478" s="157"/>
      <c r="Y478" s="157"/>
      <c r="Z478" s="147"/>
      <c r="AA478" s="147"/>
      <c r="AB478" s="147"/>
      <c r="AC478" s="147"/>
      <c r="AD478" s="147"/>
      <c r="AE478" s="147"/>
      <c r="AF478" s="147"/>
      <c r="AG478" s="147" t="s">
        <v>239</v>
      </c>
      <c r="AH478" s="147">
        <v>0</v>
      </c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</row>
    <row r="479" spans="1:60" outlineLevel="3" x14ac:dyDescent="0.2">
      <c r="A479" s="154"/>
      <c r="B479" s="155"/>
      <c r="C479" s="185" t="s">
        <v>1591</v>
      </c>
      <c r="D479" s="183"/>
      <c r="E479" s="184"/>
      <c r="F479" s="157"/>
      <c r="G479" s="157"/>
      <c r="H479" s="157"/>
      <c r="I479" s="157"/>
      <c r="J479" s="157"/>
      <c r="K479" s="157"/>
      <c r="L479" s="157"/>
      <c r="M479" s="157"/>
      <c r="N479" s="156"/>
      <c r="O479" s="156"/>
      <c r="P479" s="156"/>
      <c r="Q479" s="156"/>
      <c r="R479" s="157"/>
      <c r="S479" s="157"/>
      <c r="T479" s="157"/>
      <c r="U479" s="157"/>
      <c r="V479" s="157"/>
      <c r="W479" s="157"/>
      <c r="X479" s="157"/>
      <c r="Y479" s="157"/>
      <c r="Z479" s="147"/>
      <c r="AA479" s="147"/>
      <c r="AB479" s="147"/>
      <c r="AC479" s="147"/>
      <c r="AD479" s="147"/>
      <c r="AE479" s="147"/>
      <c r="AF479" s="147"/>
      <c r="AG479" s="147" t="s">
        <v>239</v>
      </c>
      <c r="AH479" s="147">
        <v>0</v>
      </c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</row>
    <row r="480" spans="1:60" outlineLevel="3" x14ac:dyDescent="0.2">
      <c r="A480" s="154"/>
      <c r="B480" s="155"/>
      <c r="C480" s="185" t="s">
        <v>1575</v>
      </c>
      <c r="D480" s="183"/>
      <c r="E480" s="184"/>
      <c r="F480" s="157"/>
      <c r="G480" s="157"/>
      <c r="H480" s="157"/>
      <c r="I480" s="157"/>
      <c r="J480" s="157"/>
      <c r="K480" s="157"/>
      <c r="L480" s="157"/>
      <c r="M480" s="157"/>
      <c r="N480" s="156"/>
      <c r="O480" s="156"/>
      <c r="P480" s="156"/>
      <c r="Q480" s="156"/>
      <c r="R480" s="157"/>
      <c r="S480" s="157"/>
      <c r="T480" s="157"/>
      <c r="U480" s="157"/>
      <c r="V480" s="157"/>
      <c r="W480" s="157"/>
      <c r="X480" s="157"/>
      <c r="Y480" s="157"/>
      <c r="Z480" s="147"/>
      <c r="AA480" s="147"/>
      <c r="AB480" s="147"/>
      <c r="AC480" s="147"/>
      <c r="AD480" s="147"/>
      <c r="AE480" s="147"/>
      <c r="AF480" s="147"/>
      <c r="AG480" s="147" t="s">
        <v>239</v>
      </c>
      <c r="AH480" s="147">
        <v>0</v>
      </c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</row>
    <row r="481" spans="1:60" outlineLevel="3" x14ac:dyDescent="0.2">
      <c r="A481" s="154"/>
      <c r="B481" s="155"/>
      <c r="C481" s="185" t="s">
        <v>1597</v>
      </c>
      <c r="D481" s="183"/>
      <c r="E481" s="184">
        <v>2</v>
      </c>
      <c r="F481" s="157"/>
      <c r="G481" s="157"/>
      <c r="H481" s="157"/>
      <c r="I481" s="157"/>
      <c r="J481" s="157"/>
      <c r="K481" s="157"/>
      <c r="L481" s="157"/>
      <c r="M481" s="157"/>
      <c r="N481" s="156"/>
      <c r="O481" s="156"/>
      <c r="P481" s="156"/>
      <c r="Q481" s="156"/>
      <c r="R481" s="157"/>
      <c r="S481" s="157"/>
      <c r="T481" s="157"/>
      <c r="U481" s="157"/>
      <c r="V481" s="157"/>
      <c r="W481" s="157"/>
      <c r="X481" s="157"/>
      <c r="Y481" s="157"/>
      <c r="Z481" s="147"/>
      <c r="AA481" s="147"/>
      <c r="AB481" s="147"/>
      <c r="AC481" s="147"/>
      <c r="AD481" s="147"/>
      <c r="AE481" s="147"/>
      <c r="AF481" s="147"/>
      <c r="AG481" s="147" t="s">
        <v>239</v>
      </c>
      <c r="AH481" s="147">
        <v>0</v>
      </c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</row>
    <row r="482" spans="1:60" outlineLevel="3" x14ac:dyDescent="0.2">
      <c r="A482" s="154"/>
      <c r="B482" s="155"/>
      <c r="C482" s="185" t="s">
        <v>1598</v>
      </c>
      <c r="D482" s="183"/>
      <c r="E482" s="184">
        <v>2</v>
      </c>
      <c r="F482" s="157"/>
      <c r="G482" s="157"/>
      <c r="H482" s="157"/>
      <c r="I482" s="157"/>
      <c r="J482" s="157"/>
      <c r="K482" s="157"/>
      <c r="L482" s="157"/>
      <c r="M482" s="157"/>
      <c r="N482" s="156"/>
      <c r="O482" s="156"/>
      <c r="P482" s="156"/>
      <c r="Q482" s="156"/>
      <c r="R482" s="157"/>
      <c r="S482" s="157"/>
      <c r="T482" s="157"/>
      <c r="U482" s="157"/>
      <c r="V482" s="157"/>
      <c r="W482" s="157"/>
      <c r="X482" s="157"/>
      <c r="Y482" s="157"/>
      <c r="Z482" s="147"/>
      <c r="AA482" s="147"/>
      <c r="AB482" s="147"/>
      <c r="AC482" s="147"/>
      <c r="AD482" s="147"/>
      <c r="AE482" s="147"/>
      <c r="AF482" s="147"/>
      <c r="AG482" s="147" t="s">
        <v>239</v>
      </c>
      <c r="AH482" s="147">
        <v>0</v>
      </c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</row>
    <row r="483" spans="1:60" outlineLevel="1" x14ac:dyDescent="0.2">
      <c r="A483" s="171">
        <v>56</v>
      </c>
      <c r="B483" s="172" t="s">
        <v>1599</v>
      </c>
      <c r="C483" s="179" t="s">
        <v>1600</v>
      </c>
      <c r="D483" s="173" t="s">
        <v>414</v>
      </c>
      <c r="E483" s="174">
        <v>24</v>
      </c>
      <c r="F483" s="175"/>
      <c r="G483" s="176">
        <f>ROUND(E483*F483,2)</f>
        <v>0</v>
      </c>
      <c r="H483" s="158"/>
      <c r="I483" s="157">
        <f>ROUND(E483*H483,2)</f>
        <v>0</v>
      </c>
      <c r="J483" s="158"/>
      <c r="K483" s="157">
        <f>ROUND(E483*J483,2)</f>
        <v>0</v>
      </c>
      <c r="L483" s="157">
        <v>21</v>
      </c>
      <c r="M483" s="157">
        <f>G483*(1+L483/100)</f>
        <v>0</v>
      </c>
      <c r="N483" s="156">
        <v>1.6049999999999998E-2</v>
      </c>
      <c r="O483" s="156">
        <f>ROUND(E483*N483,2)</f>
        <v>0.39</v>
      </c>
      <c r="P483" s="156">
        <v>0</v>
      </c>
      <c r="Q483" s="156">
        <f>ROUND(E483*P483,2)</f>
        <v>0</v>
      </c>
      <c r="R483" s="157" t="s">
        <v>402</v>
      </c>
      <c r="S483" s="157" t="s">
        <v>183</v>
      </c>
      <c r="T483" s="157" t="s">
        <v>595</v>
      </c>
      <c r="U483" s="157">
        <v>0</v>
      </c>
      <c r="V483" s="157">
        <f>ROUND(E483*U483,2)</f>
        <v>0</v>
      </c>
      <c r="W483" s="157"/>
      <c r="X483" s="157" t="s">
        <v>403</v>
      </c>
      <c r="Y483" s="157" t="s">
        <v>171</v>
      </c>
      <c r="Z483" s="147"/>
      <c r="AA483" s="147"/>
      <c r="AB483" s="147"/>
      <c r="AC483" s="147"/>
      <c r="AD483" s="147"/>
      <c r="AE483" s="147"/>
      <c r="AF483" s="147"/>
      <c r="AG483" s="147" t="s">
        <v>404</v>
      </c>
      <c r="AH483" s="147"/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</row>
    <row r="484" spans="1:60" outlineLevel="2" x14ac:dyDescent="0.2">
      <c r="A484" s="154"/>
      <c r="B484" s="155"/>
      <c r="C484" s="253" t="s">
        <v>1601</v>
      </c>
      <c r="D484" s="254"/>
      <c r="E484" s="254"/>
      <c r="F484" s="254"/>
      <c r="G484" s="254"/>
      <c r="H484" s="157"/>
      <c r="I484" s="157"/>
      <c r="J484" s="157"/>
      <c r="K484" s="157"/>
      <c r="L484" s="157"/>
      <c r="M484" s="157"/>
      <c r="N484" s="156"/>
      <c r="O484" s="156"/>
      <c r="P484" s="156"/>
      <c r="Q484" s="156"/>
      <c r="R484" s="157"/>
      <c r="S484" s="157"/>
      <c r="T484" s="157"/>
      <c r="U484" s="157"/>
      <c r="V484" s="157"/>
      <c r="W484" s="157"/>
      <c r="X484" s="157"/>
      <c r="Y484" s="157"/>
      <c r="Z484" s="147"/>
      <c r="AA484" s="147"/>
      <c r="AB484" s="147"/>
      <c r="AC484" s="147"/>
      <c r="AD484" s="147"/>
      <c r="AE484" s="147"/>
      <c r="AF484" s="147"/>
      <c r="AG484" s="147" t="s">
        <v>174</v>
      </c>
      <c r="AH484" s="147"/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</row>
    <row r="485" spans="1:60" outlineLevel="2" x14ac:dyDescent="0.2">
      <c r="A485" s="154"/>
      <c r="B485" s="155"/>
      <c r="C485" s="185" t="s">
        <v>1602</v>
      </c>
      <c r="D485" s="183"/>
      <c r="E485" s="184"/>
      <c r="F485" s="157"/>
      <c r="G485" s="157"/>
      <c r="H485" s="157"/>
      <c r="I485" s="157"/>
      <c r="J485" s="157"/>
      <c r="K485" s="157"/>
      <c r="L485" s="157"/>
      <c r="M485" s="157"/>
      <c r="N485" s="156"/>
      <c r="O485" s="156"/>
      <c r="P485" s="156"/>
      <c r="Q485" s="156"/>
      <c r="R485" s="157"/>
      <c r="S485" s="157"/>
      <c r="T485" s="157"/>
      <c r="U485" s="157"/>
      <c r="V485" s="157"/>
      <c r="W485" s="157"/>
      <c r="X485" s="157"/>
      <c r="Y485" s="157"/>
      <c r="Z485" s="147"/>
      <c r="AA485" s="147"/>
      <c r="AB485" s="147"/>
      <c r="AC485" s="147"/>
      <c r="AD485" s="147"/>
      <c r="AE485" s="147"/>
      <c r="AF485" s="147"/>
      <c r="AG485" s="147" t="s">
        <v>239</v>
      </c>
      <c r="AH485" s="147">
        <v>0</v>
      </c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</row>
    <row r="486" spans="1:60" outlineLevel="3" x14ac:dyDescent="0.2">
      <c r="A486" s="154"/>
      <c r="B486" s="155"/>
      <c r="C486" s="185" t="s">
        <v>1603</v>
      </c>
      <c r="D486" s="183"/>
      <c r="E486" s="184">
        <v>6</v>
      </c>
      <c r="F486" s="157"/>
      <c r="G486" s="157"/>
      <c r="H486" s="157"/>
      <c r="I486" s="157"/>
      <c r="J486" s="157"/>
      <c r="K486" s="157"/>
      <c r="L486" s="157"/>
      <c r="M486" s="157"/>
      <c r="N486" s="156"/>
      <c r="O486" s="156"/>
      <c r="P486" s="156"/>
      <c r="Q486" s="156"/>
      <c r="R486" s="157"/>
      <c r="S486" s="157"/>
      <c r="T486" s="157"/>
      <c r="U486" s="157"/>
      <c r="V486" s="157"/>
      <c r="W486" s="157"/>
      <c r="X486" s="157"/>
      <c r="Y486" s="157"/>
      <c r="Z486" s="147"/>
      <c r="AA486" s="147"/>
      <c r="AB486" s="147"/>
      <c r="AC486" s="147"/>
      <c r="AD486" s="147"/>
      <c r="AE486" s="147"/>
      <c r="AF486" s="147"/>
      <c r="AG486" s="147" t="s">
        <v>239</v>
      </c>
      <c r="AH486" s="147">
        <v>0</v>
      </c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outlineLevel="3" x14ac:dyDescent="0.2">
      <c r="A487" s="154"/>
      <c r="B487" s="155"/>
      <c r="C487" s="185" t="s">
        <v>1604</v>
      </c>
      <c r="D487" s="183"/>
      <c r="E487" s="184">
        <v>2</v>
      </c>
      <c r="F487" s="157"/>
      <c r="G487" s="157"/>
      <c r="H487" s="157"/>
      <c r="I487" s="157"/>
      <c r="J487" s="157"/>
      <c r="K487" s="157"/>
      <c r="L487" s="157"/>
      <c r="M487" s="157"/>
      <c r="N487" s="156"/>
      <c r="O487" s="156"/>
      <c r="P487" s="156"/>
      <c r="Q487" s="156"/>
      <c r="R487" s="157"/>
      <c r="S487" s="157"/>
      <c r="T487" s="157"/>
      <c r="U487" s="157"/>
      <c r="V487" s="157"/>
      <c r="W487" s="157"/>
      <c r="X487" s="157"/>
      <c r="Y487" s="157"/>
      <c r="Z487" s="147"/>
      <c r="AA487" s="147"/>
      <c r="AB487" s="147"/>
      <c r="AC487" s="147"/>
      <c r="AD487" s="147"/>
      <c r="AE487" s="147"/>
      <c r="AF487" s="147"/>
      <c r="AG487" s="147" t="s">
        <v>239</v>
      </c>
      <c r="AH487" s="147">
        <v>0</v>
      </c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</row>
    <row r="488" spans="1:60" outlineLevel="3" x14ac:dyDescent="0.2">
      <c r="A488" s="154"/>
      <c r="B488" s="155"/>
      <c r="C488" s="185" t="s">
        <v>1605</v>
      </c>
      <c r="D488" s="183"/>
      <c r="E488" s="184">
        <v>10</v>
      </c>
      <c r="F488" s="157"/>
      <c r="G488" s="157"/>
      <c r="H488" s="157"/>
      <c r="I488" s="157"/>
      <c r="J488" s="157"/>
      <c r="K488" s="157"/>
      <c r="L488" s="157"/>
      <c r="M488" s="157"/>
      <c r="N488" s="156"/>
      <c r="O488" s="156"/>
      <c r="P488" s="156"/>
      <c r="Q488" s="156"/>
      <c r="R488" s="157"/>
      <c r="S488" s="157"/>
      <c r="T488" s="157"/>
      <c r="U488" s="157"/>
      <c r="V488" s="157"/>
      <c r="W488" s="157"/>
      <c r="X488" s="157"/>
      <c r="Y488" s="157"/>
      <c r="Z488" s="147"/>
      <c r="AA488" s="147"/>
      <c r="AB488" s="147"/>
      <c r="AC488" s="147"/>
      <c r="AD488" s="147"/>
      <c r="AE488" s="147"/>
      <c r="AF488" s="147"/>
      <c r="AG488" s="147" t="s">
        <v>239</v>
      </c>
      <c r="AH488" s="147">
        <v>0</v>
      </c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</row>
    <row r="489" spans="1:60" outlineLevel="3" x14ac:dyDescent="0.2">
      <c r="A489" s="154"/>
      <c r="B489" s="155"/>
      <c r="C489" s="185" t="s">
        <v>1575</v>
      </c>
      <c r="D489" s="183"/>
      <c r="E489" s="184"/>
      <c r="F489" s="157"/>
      <c r="G489" s="157"/>
      <c r="H489" s="157"/>
      <c r="I489" s="157"/>
      <c r="J489" s="157"/>
      <c r="K489" s="157"/>
      <c r="L489" s="157"/>
      <c r="M489" s="157"/>
      <c r="N489" s="156"/>
      <c r="O489" s="156"/>
      <c r="P489" s="156"/>
      <c r="Q489" s="156"/>
      <c r="R489" s="157"/>
      <c r="S489" s="157"/>
      <c r="T489" s="157"/>
      <c r="U489" s="157"/>
      <c r="V489" s="157"/>
      <c r="W489" s="157"/>
      <c r="X489" s="157"/>
      <c r="Y489" s="157"/>
      <c r="Z489" s="147"/>
      <c r="AA489" s="147"/>
      <c r="AB489" s="147"/>
      <c r="AC489" s="147"/>
      <c r="AD489" s="147"/>
      <c r="AE489" s="147"/>
      <c r="AF489" s="147"/>
      <c r="AG489" s="147" t="s">
        <v>239</v>
      </c>
      <c r="AH489" s="147">
        <v>0</v>
      </c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</row>
    <row r="490" spans="1:60" outlineLevel="3" x14ac:dyDescent="0.2">
      <c r="A490" s="154"/>
      <c r="B490" s="155"/>
      <c r="C490" s="185" t="s">
        <v>1586</v>
      </c>
      <c r="D490" s="183"/>
      <c r="E490" s="184">
        <v>4</v>
      </c>
      <c r="F490" s="157"/>
      <c r="G490" s="157"/>
      <c r="H490" s="157"/>
      <c r="I490" s="157"/>
      <c r="J490" s="157"/>
      <c r="K490" s="157"/>
      <c r="L490" s="157"/>
      <c r="M490" s="157"/>
      <c r="N490" s="156"/>
      <c r="O490" s="156"/>
      <c r="P490" s="156"/>
      <c r="Q490" s="156"/>
      <c r="R490" s="157"/>
      <c r="S490" s="157"/>
      <c r="T490" s="157"/>
      <c r="U490" s="157"/>
      <c r="V490" s="157"/>
      <c r="W490" s="157"/>
      <c r="X490" s="157"/>
      <c r="Y490" s="157"/>
      <c r="Z490" s="147"/>
      <c r="AA490" s="147"/>
      <c r="AB490" s="147"/>
      <c r="AC490" s="147"/>
      <c r="AD490" s="147"/>
      <c r="AE490" s="147"/>
      <c r="AF490" s="147"/>
      <c r="AG490" s="147" t="s">
        <v>239</v>
      </c>
      <c r="AH490" s="147">
        <v>0</v>
      </c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</row>
    <row r="491" spans="1:60" outlineLevel="3" x14ac:dyDescent="0.2">
      <c r="A491" s="154"/>
      <c r="B491" s="155"/>
      <c r="C491" s="185" t="s">
        <v>1598</v>
      </c>
      <c r="D491" s="183"/>
      <c r="E491" s="184">
        <v>2</v>
      </c>
      <c r="F491" s="157"/>
      <c r="G491" s="157"/>
      <c r="H491" s="157"/>
      <c r="I491" s="157"/>
      <c r="J491" s="157"/>
      <c r="K491" s="157"/>
      <c r="L491" s="157"/>
      <c r="M491" s="157"/>
      <c r="N491" s="156"/>
      <c r="O491" s="156"/>
      <c r="P491" s="156"/>
      <c r="Q491" s="156"/>
      <c r="R491" s="157"/>
      <c r="S491" s="157"/>
      <c r="T491" s="157"/>
      <c r="U491" s="157"/>
      <c r="V491" s="157"/>
      <c r="W491" s="157"/>
      <c r="X491" s="157"/>
      <c r="Y491" s="157"/>
      <c r="Z491" s="147"/>
      <c r="AA491" s="147"/>
      <c r="AB491" s="147"/>
      <c r="AC491" s="147"/>
      <c r="AD491" s="147"/>
      <c r="AE491" s="147"/>
      <c r="AF491" s="147"/>
      <c r="AG491" s="147" t="s">
        <v>239</v>
      </c>
      <c r="AH491" s="147">
        <v>0</v>
      </c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  <c r="BH491" s="147"/>
    </row>
    <row r="492" spans="1:60" outlineLevel="1" x14ac:dyDescent="0.2">
      <c r="A492" s="171">
        <v>57</v>
      </c>
      <c r="B492" s="172" t="s">
        <v>1606</v>
      </c>
      <c r="C492" s="179" t="s">
        <v>1607</v>
      </c>
      <c r="D492" s="173" t="s">
        <v>414</v>
      </c>
      <c r="E492" s="174">
        <v>18</v>
      </c>
      <c r="F492" s="175"/>
      <c r="G492" s="176">
        <f>ROUND(E492*F492,2)</f>
        <v>0</v>
      </c>
      <c r="H492" s="158"/>
      <c r="I492" s="157">
        <f>ROUND(E492*H492,2)</f>
        <v>0</v>
      </c>
      <c r="J492" s="158"/>
      <c r="K492" s="157">
        <f>ROUND(E492*J492,2)</f>
        <v>0</v>
      </c>
      <c r="L492" s="157">
        <v>21</v>
      </c>
      <c r="M492" s="157">
        <f>G492*(1+L492/100)</f>
        <v>0</v>
      </c>
      <c r="N492" s="156">
        <v>9.6299999999999997E-3</v>
      </c>
      <c r="O492" s="156">
        <f>ROUND(E492*N492,2)</f>
        <v>0.17</v>
      </c>
      <c r="P492" s="156">
        <v>0</v>
      </c>
      <c r="Q492" s="156">
        <f>ROUND(E492*P492,2)</f>
        <v>0</v>
      </c>
      <c r="R492" s="157" t="s">
        <v>402</v>
      </c>
      <c r="S492" s="157" t="s">
        <v>183</v>
      </c>
      <c r="T492" s="157" t="s">
        <v>595</v>
      </c>
      <c r="U492" s="157">
        <v>0</v>
      </c>
      <c r="V492" s="157">
        <f>ROUND(E492*U492,2)</f>
        <v>0</v>
      </c>
      <c r="W492" s="157"/>
      <c r="X492" s="157" t="s">
        <v>403</v>
      </c>
      <c r="Y492" s="157" t="s">
        <v>171</v>
      </c>
      <c r="Z492" s="147"/>
      <c r="AA492" s="147"/>
      <c r="AB492" s="147"/>
      <c r="AC492" s="147"/>
      <c r="AD492" s="147"/>
      <c r="AE492" s="147"/>
      <c r="AF492" s="147"/>
      <c r="AG492" s="147" t="s">
        <v>404</v>
      </c>
      <c r="AH492" s="147"/>
      <c r="AI492" s="147"/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</row>
    <row r="493" spans="1:60" outlineLevel="2" x14ac:dyDescent="0.2">
      <c r="A493" s="154"/>
      <c r="B493" s="155"/>
      <c r="C493" s="253" t="s">
        <v>1601</v>
      </c>
      <c r="D493" s="254"/>
      <c r="E493" s="254"/>
      <c r="F493" s="254"/>
      <c r="G493" s="254"/>
      <c r="H493" s="157"/>
      <c r="I493" s="157"/>
      <c r="J493" s="157"/>
      <c r="K493" s="157"/>
      <c r="L493" s="157"/>
      <c r="M493" s="157"/>
      <c r="N493" s="156"/>
      <c r="O493" s="156"/>
      <c r="P493" s="156"/>
      <c r="Q493" s="156"/>
      <c r="R493" s="157"/>
      <c r="S493" s="157"/>
      <c r="T493" s="157"/>
      <c r="U493" s="157"/>
      <c r="V493" s="157"/>
      <c r="W493" s="157"/>
      <c r="X493" s="157"/>
      <c r="Y493" s="157"/>
      <c r="Z493" s="147"/>
      <c r="AA493" s="147"/>
      <c r="AB493" s="147"/>
      <c r="AC493" s="147"/>
      <c r="AD493" s="147"/>
      <c r="AE493" s="147"/>
      <c r="AF493" s="147"/>
      <c r="AG493" s="147" t="s">
        <v>174</v>
      </c>
      <c r="AH493" s="147"/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</row>
    <row r="494" spans="1:60" outlineLevel="2" x14ac:dyDescent="0.2">
      <c r="A494" s="154"/>
      <c r="B494" s="155"/>
      <c r="C494" s="185" t="s">
        <v>1602</v>
      </c>
      <c r="D494" s="183"/>
      <c r="E494" s="184"/>
      <c r="F494" s="157"/>
      <c r="G494" s="157"/>
      <c r="H494" s="157"/>
      <c r="I494" s="157"/>
      <c r="J494" s="157"/>
      <c r="K494" s="157"/>
      <c r="L494" s="157"/>
      <c r="M494" s="157"/>
      <c r="N494" s="156"/>
      <c r="O494" s="156"/>
      <c r="P494" s="156"/>
      <c r="Q494" s="156"/>
      <c r="R494" s="157"/>
      <c r="S494" s="157"/>
      <c r="T494" s="157"/>
      <c r="U494" s="157"/>
      <c r="V494" s="157"/>
      <c r="W494" s="157"/>
      <c r="X494" s="157"/>
      <c r="Y494" s="157"/>
      <c r="Z494" s="147"/>
      <c r="AA494" s="147"/>
      <c r="AB494" s="147"/>
      <c r="AC494" s="147"/>
      <c r="AD494" s="147"/>
      <c r="AE494" s="147"/>
      <c r="AF494" s="147"/>
      <c r="AG494" s="147" t="s">
        <v>239</v>
      </c>
      <c r="AH494" s="147">
        <v>0</v>
      </c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</row>
    <row r="495" spans="1:60" outlineLevel="3" x14ac:dyDescent="0.2">
      <c r="A495" s="154"/>
      <c r="B495" s="155"/>
      <c r="C495" s="185" t="s">
        <v>1608</v>
      </c>
      <c r="D495" s="183"/>
      <c r="E495" s="184">
        <v>1</v>
      </c>
      <c r="F495" s="157"/>
      <c r="G495" s="157"/>
      <c r="H495" s="157"/>
      <c r="I495" s="157"/>
      <c r="J495" s="157"/>
      <c r="K495" s="157"/>
      <c r="L495" s="157"/>
      <c r="M495" s="157"/>
      <c r="N495" s="156"/>
      <c r="O495" s="156"/>
      <c r="P495" s="156"/>
      <c r="Q495" s="156"/>
      <c r="R495" s="157"/>
      <c r="S495" s="157"/>
      <c r="T495" s="157"/>
      <c r="U495" s="157"/>
      <c r="V495" s="157"/>
      <c r="W495" s="157"/>
      <c r="X495" s="157"/>
      <c r="Y495" s="157"/>
      <c r="Z495" s="147"/>
      <c r="AA495" s="147"/>
      <c r="AB495" s="147"/>
      <c r="AC495" s="147"/>
      <c r="AD495" s="147"/>
      <c r="AE495" s="147"/>
      <c r="AF495" s="147"/>
      <c r="AG495" s="147" t="s">
        <v>239</v>
      </c>
      <c r="AH495" s="147">
        <v>0</v>
      </c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7"/>
      <c r="BH495" s="147"/>
    </row>
    <row r="496" spans="1:60" outlineLevel="3" x14ac:dyDescent="0.2">
      <c r="A496" s="154"/>
      <c r="B496" s="155"/>
      <c r="C496" s="185" t="s">
        <v>1604</v>
      </c>
      <c r="D496" s="183"/>
      <c r="E496" s="184">
        <v>2</v>
      </c>
      <c r="F496" s="157"/>
      <c r="G496" s="157"/>
      <c r="H496" s="157"/>
      <c r="I496" s="157"/>
      <c r="J496" s="157"/>
      <c r="K496" s="157"/>
      <c r="L496" s="157"/>
      <c r="M496" s="157"/>
      <c r="N496" s="156"/>
      <c r="O496" s="156"/>
      <c r="P496" s="156"/>
      <c r="Q496" s="156"/>
      <c r="R496" s="157"/>
      <c r="S496" s="157"/>
      <c r="T496" s="157"/>
      <c r="U496" s="157"/>
      <c r="V496" s="157"/>
      <c r="W496" s="157"/>
      <c r="X496" s="157"/>
      <c r="Y496" s="157"/>
      <c r="Z496" s="147"/>
      <c r="AA496" s="147"/>
      <c r="AB496" s="147"/>
      <c r="AC496" s="147"/>
      <c r="AD496" s="147"/>
      <c r="AE496" s="147"/>
      <c r="AF496" s="147"/>
      <c r="AG496" s="147" t="s">
        <v>239</v>
      </c>
      <c r="AH496" s="147">
        <v>0</v>
      </c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</row>
    <row r="497" spans="1:60" outlineLevel="3" x14ac:dyDescent="0.2">
      <c r="A497" s="154"/>
      <c r="B497" s="155"/>
      <c r="C497" s="185" t="s">
        <v>1580</v>
      </c>
      <c r="D497" s="183"/>
      <c r="E497" s="184">
        <v>2</v>
      </c>
      <c r="F497" s="157"/>
      <c r="G497" s="157"/>
      <c r="H497" s="157"/>
      <c r="I497" s="157"/>
      <c r="J497" s="157"/>
      <c r="K497" s="157"/>
      <c r="L497" s="157"/>
      <c r="M497" s="157"/>
      <c r="N497" s="156"/>
      <c r="O497" s="156"/>
      <c r="P497" s="156"/>
      <c r="Q497" s="156"/>
      <c r="R497" s="157"/>
      <c r="S497" s="157"/>
      <c r="T497" s="157"/>
      <c r="U497" s="157"/>
      <c r="V497" s="157"/>
      <c r="W497" s="157"/>
      <c r="X497" s="157"/>
      <c r="Y497" s="157"/>
      <c r="Z497" s="147"/>
      <c r="AA497" s="147"/>
      <c r="AB497" s="147"/>
      <c r="AC497" s="147"/>
      <c r="AD497" s="147"/>
      <c r="AE497" s="147"/>
      <c r="AF497" s="147"/>
      <c r="AG497" s="147" t="s">
        <v>239</v>
      </c>
      <c r="AH497" s="147">
        <v>0</v>
      </c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  <c r="BH497" s="147"/>
    </row>
    <row r="498" spans="1:60" outlineLevel="3" x14ac:dyDescent="0.2">
      <c r="A498" s="154"/>
      <c r="B498" s="155"/>
      <c r="C498" s="185" t="s">
        <v>1585</v>
      </c>
      <c r="D498" s="183"/>
      <c r="E498" s="184">
        <v>7</v>
      </c>
      <c r="F498" s="157"/>
      <c r="G498" s="157"/>
      <c r="H498" s="157"/>
      <c r="I498" s="157"/>
      <c r="J498" s="157"/>
      <c r="K498" s="157"/>
      <c r="L498" s="157"/>
      <c r="M498" s="157"/>
      <c r="N498" s="156"/>
      <c r="O498" s="156"/>
      <c r="P498" s="156"/>
      <c r="Q498" s="156"/>
      <c r="R498" s="157"/>
      <c r="S498" s="157"/>
      <c r="T498" s="157"/>
      <c r="U498" s="157"/>
      <c r="V498" s="157"/>
      <c r="W498" s="157"/>
      <c r="X498" s="157"/>
      <c r="Y498" s="157"/>
      <c r="Z498" s="147"/>
      <c r="AA498" s="147"/>
      <c r="AB498" s="147"/>
      <c r="AC498" s="147"/>
      <c r="AD498" s="147"/>
      <c r="AE498" s="147"/>
      <c r="AF498" s="147"/>
      <c r="AG498" s="147" t="s">
        <v>239</v>
      </c>
      <c r="AH498" s="147">
        <v>0</v>
      </c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</row>
    <row r="499" spans="1:60" outlineLevel="3" x14ac:dyDescent="0.2">
      <c r="A499" s="154"/>
      <c r="B499" s="155"/>
      <c r="C499" s="185" t="s">
        <v>1609</v>
      </c>
      <c r="D499" s="183"/>
      <c r="E499" s="184">
        <v>3</v>
      </c>
      <c r="F499" s="157"/>
      <c r="G499" s="157"/>
      <c r="H499" s="157"/>
      <c r="I499" s="157"/>
      <c r="J499" s="157"/>
      <c r="K499" s="157"/>
      <c r="L499" s="157"/>
      <c r="M499" s="157"/>
      <c r="N499" s="156"/>
      <c r="O499" s="156"/>
      <c r="P499" s="156"/>
      <c r="Q499" s="156"/>
      <c r="R499" s="157"/>
      <c r="S499" s="157"/>
      <c r="T499" s="157"/>
      <c r="U499" s="157"/>
      <c r="V499" s="157"/>
      <c r="W499" s="157"/>
      <c r="X499" s="157"/>
      <c r="Y499" s="157"/>
      <c r="Z499" s="147"/>
      <c r="AA499" s="147"/>
      <c r="AB499" s="147"/>
      <c r="AC499" s="147"/>
      <c r="AD499" s="147"/>
      <c r="AE499" s="147"/>
      <c r="AF499" s="147"/>
      <c r="AG499" s="147" t="s">
        <v>239</v>
      </c>
      <c r="AH499" s="147">
        <v>0</v>
      </c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</row>
    <row r="500" spans="1:60" outlineLevel="3" x14ac:dyDescent="0.2">
      <c r="A500" s="154"/>
      <c r="B500" s="155"/>
      <c r="C500" s="185" t="s">
        <v>1610</v>
      </c>
      <c r="D500" s="183"/>
      <c r="E500" s="184">
        <v>3</v>
      </c>
      <c r="F500" s="157"/>
      <c r="G500" s="157"/>
      <c r="H500" s="157"/>
      <c r="I500" s="157"/>
      <c r="J500" s="157"/>
      <c r="K500" s="157"/>
      <c r="L500" s="157"/>
      <c r="M500" s="157"/>
      <c r="N500" s="156"/>
      <c r="O500" s="156"/>
      <c r="P500" s="156"/>
      <c r="Q500" s="156"/>
      <c r="R500" s="157"/>
      <c r="S500" s="157"/>
      <c r="T500" s="157"/>
      <c r="U500" s="157"/>
      <c r="V500" s="157"/>
      <c r="W500" s="157"/>
      <c r="X500" s="157"/>
      <c r="Y500" s="157"/>
      <c r="Z500" s="147"/>
      <c r="AA500" s="147"/>
      <c r="AB500" s="147"/>
      <c r="AC500" s="147"/>
      <c r="AD500" s="147"/>
      <c r="AE500" s="147"/>
      <c r="AF500" s="147"/>
      <c r="AG500" s="147" t="s">
        <v>239</v>
      </c>
      <c r="AH500" s="147">
        <v>0</v>
      </c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  <c r="BH500" s="147"/>
    </row>
    <row r="501" spans="1:60" outlineLevel="1" x14ac:dyDescent="0.2">
      <c r="A501" s="171">
        <v>58</v>
      </c>
      <c r="B501" s="172" t="s">
        <v>1611</v>
      </c>
      <c r="C501" s="179" t="s">
        <v>1612</v>
      </c>
      <c r="D501" s="173" t="s">
        <v>414</v>
      </c>
      <c r="E501" s="174">
        <v>27</v>
      </c>
      <c r="F501" s="175"/>
      <c r="G501" s="176">
        <f>ROUND(E501*F501,2)</f>
        <v>0</v>
      </c>
      <c r="H501" s="158"/>
      <c r="I501" s="157">
        <f>ROUND(E501*H501,2)</f>
        <v>0</v>
      </c>
      <c r="J501" s="158"/>
      <c r="K501" s="157">
        <f>ROUND(E501*J501,2)</f>
        <v>0</v>
      </c>
      <c r="L501" s="157">
        <v>21</v>
      </c>
      <c r="M501" s="157">
        <f>G501*(1+L501/100)</f>
        <v>0</v>
      </c>
      <c r="N501" s="156">
        <v>3.2100000000000002E-3</v>
      </c>
      <c r="O501" s="156">
        <f>ROUND(E501*N501,2)</f>
        <v>0.09</v>
      </c>
      <c r="P501" s="156">
        <v>0</v>
      </c>
      <c r="Q501" s="156">
        <f>ROUND(E501*P501,2)</f>
        <v>0</v>
      </c>
      <c r="R501" s="157" t="s">
        <v>402</v>
      </c>
      <c r="S501" s="157" t="s">
        <v>183</v>
      </c>
      <c r="T501" s="157" t="s">
        <v>595</v>
      </c>
      <c r="U501" s="157">
        <v>0</v>
      </c>
      <c r="V501" s="157">
        <f>ROUND(E501*U501,2)</f>
        <v>0</v>
      </c>
      <c r="W501" s="157"/>
      <c r="X501" s="157" t="s">
        <v>403</v>
      </c>
      <c r="Y501" s="157" t="s">
        <v>171</v>
      </c>
      <c r="Z501" s="147"/>
      <c r="AA501" s="147"/>
      <c r="AB501" s="147"/>
      <c r="AC501" s="147"/>
      <c r="AD501" s="147"/>
      <c r="AE501" s="147"/>
      <c r="AF501" s="147"/>
      <c r="AG501" s="147" t="s">
        <v>404</v>
      </c>
      <c r="AH501" s="147"/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7"/>
      <c r="BH501" s="147"/>
    </row>
    <row r="502" spans="1:60" outlineLevel="2" x14ac:dyDescent="0.2">
      <c r="A502" s="154"/>
      <c r="B502" s="155"/>
      <c r="C502" s="253" t="s">
        <v>1601</v>
      </c>
      <c r="D502" s="254"/>
      <c r="E502" s="254"/>
      <c r="F502" s="254"/>
      <c r="G502" s="254"/>
      <c r="H502" s="157"/>
      <c r="I502" s="157"/>
      <c r="J502" s="157"/>
      <c r="K502" s="157"/>
      <c r="L502" s="157"/>
      <c r="M502" s="157"/>
      <c r="N502" s="156"/>
      <c r="O502" s="156"/>
      <c r="P502" s="156"/>
      <c r="Q502" s="156"/>
      <c r="R502" s="157"/>
      <c r="S502" s="157"/>
      <c r="T502" s="157"/>
      <c r="U502" s="157"/>
      <c r="V502" s="157"/>
      <c r="W502" s="157"/>
      <c r="X502" s="157"/>
      <c r="Y502" s="157"/>
      <c r="Z502" s="147"/>
      <c r="AA502" s="147"/>
      <c r="AB502" s="147"/>
      <c r="AC502" s="147"/>
      <c r="AD502" s="147"/>
      <c r="AE502" s="147"/>
      <c r="AF502" s="147"/>
      <c r="AG502" s="147" t="s">
        <v>174</v>
      </c>
      <c r="AH502" s="147"/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</row>
    <row r="503" spans="1:60" outlineLevel="2" x14ac:dyDescent="0.2">
      <c r="A503" s="154"/>
      <c r="B503" s="155"/>
      <c r="C503" s="185" t="s">
        <v>1572</v>
      </c>
      <c r="D503" s="183"/>
      <c r="E503" s="184">
        <v>3</v>
      </c>
      <c r="F503" s="157"/>
      <c r="G503" s="157"/>
      <c r="H503" s="157"/>
      <c r="I503" s="157"/>
      <c r="J503" s="157"/>
      <c r="K503" s="157"/>
      <c r="L503" s="157"/>
      <c r="M503" s="157"/>
      <c r="N503" s="156"/>
      <c r="O503" s="156"/>
      <c r="P503" s="156"/>
      <c r="Q503" s="156"/>
      <c r="R503" s="157"/>
      <c r="S503" s="157"/>
      <c r="T503" s="157"/>
      <c r="U503" s="157"/>
      <c r="V503" s="157"/>
      <c r="W503" s="157"/>
      <c r="X503" s="157"/>
      <c r="Y503" s="157"/>
      <c r="Z503" s="147"/>
      <c r="AA503" s="147"/>
      <c r="AB503" s="147"/>
      <c r="AC503" s="147"/>
      <c r="AD503" s="147"/>
      <c r="AE503" s="147"/>
      <c r="AF503" s="147"/>
      <c r="AG503" s="147" t="s">
        <v>239</v>
      </c>
      <c r="AH503" s="147">
        <v>0</v>
      </c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  <c r="BH503" s="147"/>
    </row>
    <row r="504" spans="1:60" outlineLevel="3" x14ac:dyDescent="0.2">
      <c r="A504" s="154"/>
      <c r="B504" s="155"/>
      <c r="C504" s="185" t="s">
        <v>1579</v>
      </c>
      <c r="D504" s="183"/>
      <c r="E504" s="184">
        <v>4</v>
      </c>
      <c r="F504" s="157"/>
      <c r="G504" s="157"/>
      <c r="H504" s="157"/>
      <c r="I504" s="157"/>
      <c r="J504" s="157"/>
      <c r="K504" s="157"/>
      <c r="L504" s="157"/>
      <c r="M504" s="157"/>
      <c r="N504" s="156"/>
      <c r="O504" s="156"/>
      <c r="P504" s="156"/>
      <c r="Q504" s="156"/>
      <c r="R504" s="157"/>
      <c r="S504" s="157"/>
      <c r="T504" s="157"/>
      <c r="U504" s="157"/>
      <c r="V504" s="157"/>
      <c r="W504" s="157"/>
      <c r="X504" s="157"/>
      <c r="Y504" s="157"/>
      <c r="Z504" s="147"/>
      <c r="AA504" s="147"/>
      <c r="AB504" s="147"/>
      <c r="AC504" s="147"/>
      <c r="AD504" s="147"/>
      <c r="AE504" s="147"/>
      <c r="AF504" s="147"/>
      <c r="AG504" s="147" t="s">
        <v>239</v>
      </c>
      <c r="AH504" s="147">
        <v>0</v>
      </c>
      <c r="AI504" s="147"/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47"/>
      <c r="BB504" s="147"/>
      <c r="BC504" s="147"/>
      <c r="BD504" s="147"/>
      <c r="BE504" s="147"/>
      <c r="BF504" s="147"/>
      <c r="BG504" s="147"/>
      <c r="BH504" s="147"/>
    </row>
    <row r="505" spans="1:60" outlineLevel="3" x14ac:dyDescent="0.2">
      <c r="A505" s="154"/>
      <c r="B505" s="155"/>
      <c r="C505" s="185" t="s">
        <v>1596</v>
      </c>
      <c r="D505" s="183"/>
      <c r="E505" s="184">
        <v>1</v>
      </c>
      <c r="F505" s="157"/>
      <c r="G505" s="157"/>
      <c r="H505" s="157"/>
      <c r="I505" s="157"/>
      <c r="J505" s="157"/>
      <c r="K505" s="157"/>
      <c r="L505" s="157"/>
      <c r="M505" s="157"/>
      <c r="N505" s="156"/>
      <c r="O505" s="156"/>
      <c r="P505" s="156"/>
      <c r="Q505" s="156"/>
      <c r="R505" s="157"/>
      <c r="S505" s="157"/>
      <c r="T505" s="157"/>
      <c r="U505" s="157"/>
      <c r="V505" s="157"/>
      <c r="W505" s="157"/>
      <c r="X505" s="157"/>
      <c r="Y505" s="157"/>
      <c r="Z505" s="147"/>
      <c r="AA505" s="147"/>
      <c r="AB505" s="147"/>
      <c r="AC505" s="147"/>
      <c r="AD505" s="147"/>
      <c r="AE505" s="147"/>
      <c r="AF505" s="147"/>
      <c r="AG505" s="147" t="s">
        <v>239</v>
      </c>
      <c r="AH505" s="147">
        <v>0</v>
      </c>
      <c r="AI505" s="147"/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</row>
    <row r="506" spans="1:60" outlineLevel="3" x14ac:dyDescent="0.2">
      <c r="A506" s="154"/>
      <c r="B506" s="155"/>
      <c r="C506" s="185" t="s">
        <v>1613</v>
      </c>
      <c r="D506" s="183"/>
      <c r="E506" s="184">
        <v>7</v>
      </c>
      <c r="F506" s="157"/>
      <c r="G506" s="157"/>
      <c r="H506" s="157"/>
      <c r="I506" s="157"/>
      <c r="J506" s="157"/>
      <c r="K506" s="157"/>
      <c r="L506" s="157"/>
      <c r="M506" s="157"/>
      <c r="N506" s="156"/>
      <c r="O506" s="156"/>
      <c r="P506" s="156"/>
      <c r="Q506" s="156"/>
      <c r="R506" s="157"/>
      <c r="S506" s="157"/>
      <c r="T506" s="157"/>
      <c r="U506" s="157"/>
      <c r="V506" s="157"/>
      <c r="W506" s="157"/>
      <c r="X506" s="157"/>
      <c r="Y506" s="157"/>
      <c r="Z506" s="147"/>
      <c r="AA506" s="147"/>
      <c r="AB506" s="147"/>
      <c r="AC506" s="147"/>
      <c r="AD506" s="147"/>
      <c r="AE506" s="147"/>
      <c r="AF506" s="147"/>
      <c r="AG506" s="147" t="s">
        <v>239</v>
      </c>
      <c r="AH506" s="147">
        <v>0</v>
      </c>
      <c r="AI506" s="147"/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147"/>
      <c r="BC506" s="147"/>
      <c r="BD506" s="147"/>
      <c r="BE506" s="147"/>
      <c r="BF506" s="147"/>
      <c r="BG506" s="147"/>
      <c r="BH506" s="147"/>
    </row>
    <row r="507" spans="1:60" outlineLevel="3" x14ac:dyDescent="0.2">
      <c r="A507" s="154"/>
      <c r="B507" s="155"/>
      <c r="C507" s="185" t="s">
        <v>1614</v>
      </c>
      <c r="D507" s="183"/>
      <c r="E507" s="184">
        <v>10</v>
      </c>
      <c r="F507" s="157"/>
      <c r="G507" s="157"/>
      <c r="H507" s="157"/>
      <c r="I507" s="157"/>
      <c r="J507" s="157"/>
      <c r="K507" s="157"/>
      <c r="L507" s="157"/>
      <c r="M507" s="157"/>
      <c r="N507" s="156"/>
      <c r="O507" s="156"/>
      <c r="P507" s="156"/>
      <c r="Q507" s="156"/>
      <c r="R507" s="157"/>
      <c r="S507" s="157"/>
      <c r="T507" s="157"/>
      <c r="U507" s="157"/>
      <c r="V507" s="157"/>
      <c r="W507" s="157"/>
      <c r="X507" s="157"/>
      <c r="Y507" s="157"/>
      <c r="Z507" s="147"/>
      <c r="AA507" s="147"/>
      <c r="AB507" s="147"/>
      <c r="AC507" s="147"/>
      <c r="AD507" s="147"/>
      <c r="AE507" s="147"/>
      <c r="AF507" s="147"/>
      <c r="AG507" s="147" t="s">
        <v>239</v>
      </c>
      <c r="AH507" s="147">
        <v>0</v>
      </c>
      <c r="AI507" s="147"/>
      <c r="AJ507" s="147"/>
      <c r="AK507" s="147"/>
      <c r="AL507" s="147"/>
      <c r="AM507" s="147"/>
      <c r="AN507" s="147"/>
      <c r="AO507" s="147"/>
      <c r="AP507" s="147"/>
      <c r="AQ507" s="147"/>
      <c r="AR507" s="147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  <c r="BH507" s="147"/>
    </row>
    <row r="508" spans="1:60" outlineLevel="3" x14ac:dyDescent="0.2">
      <c r="A508" s="154"/>
      <c r="B508" s="155"/>
      <c r="C508" s="185" t="s">
        <v>1592</v>
      </c>
      <c r="D508" s="183"/>
      <c r="E508" s="184">
        <v>1</v>
      </c>
      <c r="F508" s="157"/>
      <c r="G508" s="157"/>
      <c r="H508" s="157"/>
      <c r="I508" s="157"/>
      <c r="J508" s="157"/>
      <c r="K508" s="157"/>
      <c r="L508" s="157"/>
      <c r="M508" s="157"/>
      <c r="N508" s="156"/>
      <c r="O508" s="156"/>
      <c r="P508" s="156"/>
      <c r="Q508" s="156"/>
      <c r="R508" s="157"/>
      <c r="S508" s="157"/>
      <c r="T508" s="157"/>
      <c r="U508" s="157"/>
      <c r="V508" s="157"/>
      <c r="W508" s="157"/>
      <c r="X508" s="157"/>
      <c r="Y508" s="157"/>
      <c r="Z508" s="147"/>
      <c r="AA508" s="147"/>
      <c r="AB508" s="147"/>
      <c r="AC508" s="147"/>
      <c r="AD508" s="147"/>
      <c r="AE508" s="147"/>
      <c r="AF508" s="147"/>
      <c r="AG508" s="147" t="s">
        <v>239</v>
      </c>
      <c r="AH508" s="147">
        <v>0</v>
      </c>
      <c r="AI508" s="147"/>
      <c r="AJ508" s="147"/>
      <c r="AK508" s="147"/>
      <c r="AL508" s="147"/>
      <c r="AM508" s="147"/>
      <c r="AN508" s="147"/>
      <c r="AO508" s="147"/>
      <c r="AP508" s="147"/>
      <c r="AQ508" s="147"/>
      <c r="AR508" s="147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  <c r="BH508" s="147"/>
    </row>
    <row r="509" spans="1:60" outlineLevel="3" x14ac:dyDescent="0.2">
      <c r="A509" s="154"/>
      <c r="B509" s="155"/>
      <c r="C509" s="185" t="s">
        <v>1615</v>
      </c>
      <c r="D509" s="183"/>
      <c r="E509" s="184">
        <v>1</v>
      </c>
      <c r="F509" s="157"/>
      <c r="G509" s="157"/>
      <c r="H509" s="157"/>
      <c r="I509" s="157"/>
      <c r="J509" s="157"/>
      <c r="K509" s="157"/>
      <c r="L509" s="157"/>
      <c r="M509" s="157"/>
      <c r="N509" s="156"/>
      <c r="O509" s="156"/>
      <c r="P509" s="156"/>
      <c r="Q509" s="156"/>
      <c r="R509" s="157"/>
      <c r="S509" s="157"/>
      <c r="T509" s="157"/>
      <c r="U509" s="157"/>
      <c r="V509" s="157"/>
      <c r="W509" s="157"/>
      <c r="X509" s="157"/>
      <c r="Y509" s="157"/>
      <c r="Z509" s="147"/>
      <c r="AA509" s="147"/>
      <c r="AB509" s="147"/>
      <c r="AC509" s="147"/>
      <c r="AD509" s="147"/>
      <c r="AE509" s="147"/>
      <c r="AF509" s="147"/>
      <c r="AG509" s="147" t="s">
        <v>239</v>
      </c>
      <c r="AH509" s="147">
        <v>0</v>
      </c>
      <c r="AI509" s="147"/>
      <c r="AJ509" s="147"/>
      <c r="AK509" s="147"/>
      <c r="AL509" s="147"/>
      <c r="AM509" s="147"/>
      <c r="AN509" s="147"/>
      <c r="AO509" s="147"/>
      <c r="AP509" s="147"/>
      <c r="AQ509" s="147"/>
      <c r="AR509" s="147"/>
      <c r="AS509" s="147"/>
      <c r="AT509" s="147"/>
      <c r="AU509" s="147"/>
      <c r="AV509" s="147"/>
      <c r="AW509" s="147"/>
      <c r="AX509" s="147"/>
      <c r="AY509" s="147"/>
      <c r="AZ509" s="147"/>
      <c r="BA509" s="147"/>
      <c r="BB509" s="147"/>
      <c r="BC509" s="147"/>
      <c r="BD509" s="147"/>
      <c r="BE509" s="147"/>
      <c r="BF509" s="147"/>
      <c r="BG509" s="147"/>
      <c r="BH509" s="147"/>
    </row>
    <row r="510" spans="1:60" ht="22.5" outlineLevel="1" x14ac:dyDescent="0.2">
      <c r="A510" s="171">
        <v>59</v>
      </c>
      <c r="B510" s="172" t="s">
        <v>1616</v>
      </c>
      <c r="C510" s="179" t="s">
        <v>1617</v>
      </c>
      <c r="D510" s="173" t="s">
        <v>414</v>
      </c>
      <c r="E510" s="174">
        <v>21</v>
      </c>
      <c r="F510" s="175"/>
      <c r="G510" s="176">
        <f>ROUND(E510*F510,2)</f>
        <v>0</v>
      </c>
      <c r="H510" s="158"/>
      <c r="I510" s="157">
        <f>ROUND(E510*H510,2)</f>
        <v>0</v>
      </c>
      <c r="J510" s="158"/>
      <c r="K510" s="157">
        <f>ROUND(E510*J510,2)</f>
        <v>0</v>
      </c>
      <c r="L510" s="157">
        <v>21</v>
      </c>
      <c r="M510" s="157">
        <f>G510*(1+L510/100)</f>
        <v>0</v>
      </c>
      <c r="N510" s="156">
        <v>2.3999999999999998E-3</v>
      </c>
      <c r="O510" s="156">
        <f>ROUND(E510*N510,2)</f>
        <v>0.05</v>
      </c>
      <c r="P510" s="156">
        <v>0</v>
      </c>
      <c r="Q510" s="156">
        <f>ROUND(E510*P510,2)</f>
        <v>0</v>
      </c>
      <c r="R510" s="157" t="s">
        <v>402</v>
      </c>
      <c r="S510" s="157" t="s">
        <v>183</v>
      </c>
      <c r="T510" s="157" t="s">
        <v>595</v>
      </c>
      <c r="U510" s="157">
        <v>0</v>
      </c>
      <c r="V510" s="157">
        <f>ROUND(E510*U510,2)</f>
        <v>0</v>
      </c>
      <c r="W510" s="157"/>
      <c r="X510" s="157" t="s">
        <v>403</v>
      </c>
      <c r="Y510" s="157" t="s">
        <v>171</v>
      </c>
      <c r="Z510" s="147"/>
      <c r="AA510" s="147"/>
      <c r="AB510" s="147"/>
      <c r="AC510" s="147"/>
      <c r="AD510" s="147"/>
      <c r="AE510" s="147"/>
      <c r="AF510" s="147"/>
      <c r="AG510" s="147" t="s">
        <v>404</v>
      </c>
      <c r="AH510" s="147"/>
      <c r="AI510" s="147"/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/>
      <c r="AU510" s="147"/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7"/>
      <c r="BH510" s="147"/>
    </row>
    <row r="511" spans="1:60" outlineLevel="2" x14ac:dyDescent="0.2">
      <c r="A511" s="154"/>
      <c r="B511" s="155"/>
      <c r="C511" s="253" t="s">
        <v>1618</v>
      </c>
      <c r="D511" s="254"/>
      <c r="E511" s="254"/>
      <c r="F511" s="254"/>
      <c r="G511" s="254"/>
      <c r="H511" s="157"/>
      <c r="I511" s="157"/>
      <c r="J511" s="157"/>
      <c r="K511" s="157"/>
      <c r="L511" s="157"/>
      <c r="M511" s="157"/>
      <c r="N511" s="156"/>
      <c r="O511" s="156"/>
      <c r="P511" s="156"/>
      <c r="Q511" s="156"/>
      <c r="R511" s="157"/>
      <c r="S511" s="157"/>
      <c r="T511" s="157"/>
      <c r="U511" s="157"/>
      <c r="V511" s="157"/>
      <c r="W511" s="157"/>
      <c r="X511" s="157"/>
      <c r="Y511" s="157"/>
      <c r="Z511" s="147"/>
      <c r="AA511" s="147"/>
      <c r="AB511" s="147"/>
      <c r="AC511" s="147"/>
      <c r="AD511" s="147"/>
      <c r="AE511" s="147"/>
      <c r="AF511" s="147"/>
      <c r="AG511" s="147" t="s">
        <v>174</v>
      </c>
      <c r="AH511" s="147"/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</row>
    <row r="512" spans="1:60" outlineLevel="2" x14ac:dyDescent="0.2">
      <c r="A512" s="154"/>
      <c r="B512" s="155"/>
      <c r="C512" s="185" t="s">
        <v>1572</v>
      </c>
      <c r="D512" s="183"/>
      <c r="E512" s="184">
        <v>3</v>
      </c>
      <c r="F512" s="157"/>
      <c r="G512" s="157"/>
      <c r="H512" s="157"/>
      <c r="I512" s="157"/>
      <c r="J512" s="157"/>
      <c r="K512" s="157"/>
      <c r="L512" s="157"/>
      <c r="M512" s="157"/>
      <c r="N512" s="156"/>
      <c r="O512" s="156"/>
      <c r="P512" s="156"/>
      <c r="Q512" s="156"/>
      <c r="R512" s="157"/>
      <c r="S512" s="157"/>
      <c r="T512" s="157"/>
      <c r="U512" s="157"/>
      <c r="V512" s="157"/>
      <c r="W512" s="157"/>
      <c r="X512" s="157"/>
      <c r="Y512" s="157"/>
      <c r="Z512" s="147"/>
      <c r="AA512" s="147"/>
      <c r="AB512" s="147"/>
      <c r="AC512" s="147"/>
      <c r="AD512" s="147"/>
      <c r="AE512" s="147"/>
      <c r="AF512" s="147"/>
      <c r="AG512" s="147" t="s">
        <v>239</v>
      </c>
      <c r="AH512" s="147">
        <v>0</v>
      </c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7"/>
      <c r="BH512" s="147"/>
    </row>
    <row r="513" spans="1:60" outlineLevel="3" x14ac:dyDescent="0.2">
      <c r="A513" s="154"/>
      <c r="B513" s="155"/>
      <c r="C513" s="185" t="s">
        <v>1608</v>
      </c>
      <c r="D513" s="183"/>
      <c r="E513" s="184">
        <v>1</v>
      </c>
      <c r="F513" s="157"/>
      <c r="G513" s="157"/>
      <c r="H513" s="157"/>
      <c r="I513" s="157"/>
      <c r="J513" s="157"/>
      <c r="K513" s="157"/>
      <c r="L513" s="157"/>
      <c r="M513" s="157"/>
      <c r="N513" s="156"/>
      <c r="O513" s="156"/>
      <c r="P513" s="156"/>
      <c r="Q513" s="156"/>
      <c r="R513" s="157"/>
      <c r="S513" s="157"/>
      <c r="T513" s="157"/>
      <c r="U513" s="157"/>
      <c r="V513" s="157"/>
      <c r="W513" s="157"/>
      <c r="X513" s="157"/>
      <c r="Y513" s="157"/>
      <c r="Z513" s="147"/>
      <c r="AA513" s="147"/>
      <c r="AB513" s="147"/>
      <c r="AC513" s="147"/>
      <c r="AD513" s="147"/>
      <c r="AE513" s="147"/>
      <c r="AF513" s="147"/>
      <c r="AG513" s="147" t="s">
        <v>239</v>
      </c>
      <c r="AH513" s="147">
        <v>0</v>
      </c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/>
      <c r="AS513" s="147"/>
      <c r="AT513" s="147"/>
      <c r="AU513" s="147"/>
      <c r="AV513" s="147"/>
      <c r="AW513" s="147"/>
      <c r="AX513" s="147"/>
      <c r="AY513" s="147"/>
      <c r="AZ513" s="147"/>
      <c r="BA513" s="147"/>
      <c r="BB513" s="147"/>
      <c r="BC513" s="147"/>
      <c r="BD513" s="147"/>
      <c r="BE513" s="147"/>
      <c r="BF513" s="147"/>
      <c r="BG513" s="147"/>
      <c r="BH513" s="147"/>
    </row>
    <row r="514" spans="1:60" outlineLevel="3" x14ac:dyDescent="0.2">
      <c r="A514" s="154"/>
      <c r="B514" s="155"/>
      <c r="C514" s="185" t="s">
        <v>1590</v>
      </c>
      <c r="D514" s="183"/>
      <c r="E514" s="184"/>
      <c r="F514" s="157"/>
      <c r="G514" s="157"/>
      <c r="H514" s="157"/>
      <c r="I514" s="157"/>
      <c r="J514" s="157"/>
      <c r="K514" s="157"/>
      <c r="L514" s="157"/>
      <c r="M514" s="157"/>
      <c r="N514" s="156"/>
      <c r="O514" s="156"/>
      <c r="P514" s="156"/>
      <c r="Q514" s="156"/>
      <c r="R514" s="157"/>
      <c r="S514" s="157"/>
      <c r="T514" s="157"/>
      <c r="U514" s="157"/>
      <c r="V514" s="157"/>
      <c r="W514" s="157"/>
      <c r="X514" s="157"/>
      <c r="Y514" s="157"/>
      <c r="Z514" s="147"/>
      <c r="AA514" s="147"/>
      <c r="AB514" s="147"/>
      <c r="AC514" s="147"/>
      <c r="AD514" s="147"/>
      <c r="AE514" s="147"/>
      <c r="AF514" s="147"/>
      <c r="AG514" s="147" t="s">
        <v>239</v>
      </c>
      <c r="AH514" s="147">
        <v>0</v>
      </c>
      <c r="AI514" s="147"/>
      <c r="AJ514" s="147"/>
      <c r="AK514" s="147"/>
      <c r="AL514" s="147"/>
      <c r="AM514" s="147"/>
      <c r="AN514" s="147"/>
      <c r="AO514" s="147"/>
      <c r="AP514" s="147"/>
      <c r="AQ514" s="147"/>
      <c r="AR514" s="147"/>
      <c r="AS514" s="147"/>
      <c r="AT514" s="147"/>
      <c r="AU514" s="147"/>
      <c r="AV514" s="147"/>
      <c r="AW514" s="147"/>
      <c r="AX514" s="147"/>
      <c r="AY514" s="147"/>
      <c r="AZ514" s="147"/>
      <c r="BA514" s="147"/>
      <c r="BB514" s="147"/>
      <c r="BC514" s="147"/>
      <c r="BD514" s="147"/>
      <c r="BE514" s="147"/>
      <c r="BF514" s="147"/>
      <c r="BG514" s="147"/>
      <c r="BH514" s="147"/>
    </row>
    <row r="515" spans="1:60" outlineLevel="3" x14ac:dyDescent="0.2">
      <c r="A515" s="154"/>
      <c r="B515" s="155"/>
      <c r="C515" s="185" t="s">
        <v>1619</v>
      </c>
      <c r="D515" s="183"/>
      <c r="E515" s="184">
        <v>4</v>
      </c>
      <c r="F515" s="157"/>
      <c r="G515" s="157"/>
      <c r="H515" s="157"/>
      <c r="I515" s="157"/>
      <c r="J515" s="157"/>
      <c r="K515" s="157"/>
      <c r="L515" s="157"/>
      <c r="M515" s="157"/>
      <c r="N515" s="156"/>
      <c r="O515" s="156"/>
      <c r="P515" s="156"/>
      <c r="Q515" s="156"/>
      <c r="R515" s="157"/>
      <c r="S515" s="157"/>
      <c r="T515" s="157"/>
      <c r="U515" s="157"/>
      <c r="V515" s="157"/>
      <c r="W515" s="157"/>
      <c r="X515" s="157"/>
      <c r="Y515" s="157"/>
      <c r="Z515" s="147"/>
      <c r="AA515" s="147"/>
      <c r="AB515" s="147"/>
      <c r="AC515" s="147"/>
      <c r="AD515" s="147"/>
      <c r="AE515" s="147"/>
      <c r="AF515" s="147"/>
      <c r="AG515" s="147" t="s">
        <v>239</v>
      </c>
      <c r="AH515" s="147">
        <v>0</v>
      </c>
      <c r="AI515" s="147"/>
      <c r="AJ515" s="147"/>
      <c r="AK515" s="147"/>
      <c r="AL515" s="147"/>
      <c r="AM515" s="147"/>
      <c r="AN515" s="147"/>
      <c r="AO515" s="147"/>
      <c r="AP515" s="147"/>
      <c r="AQ515" s="147"/>
      <c r="AR515" s="147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147"/>
      <c r="BC515" s="147"/>
      <c r="BD515" s="147"/>
      <c r="BE515" s="147"/>
      <c r="BF515" s="147"/>
      <c r="BG515" s="147"/>
      <c r="BH515" s="147"/>
    </row>
    <row r="516" spans="1:60" outlineLevel="3" x14ac:dyDescent="0.2">
      <c r="A516" s="154"/>
      <c r="B516" s="155"/>
      <c r="C516" s="185" t="s">
        <v>1620</v>
      </c>
      <c r="D516" s="183"/>
      <c r="E516" s="184">
        <v>11</v>
      </c>
      <c r="F516" s="157"/>
      <c r="G516" s="157"/>
      <c r="H516" s="157"/>
      <c r="I516" s="157"/>
      <c r="J516" s="157"/>
      <c r="K516" s="157"/>
      <c r="L516" s="157"/>
      <c r="M516" s="157"/>
      <c r="N516" s="156"/>
      <c r="O516" s="156"/>
      <c r="P516" s="156"/>
      <c r="Q516" s="156"/>
      <c r="R516" s="157"/>
      <c r="S516" s="157"/>
      <c r="T516" s="157"/>
      <c r="U516" s="157"/>
      <c r="V516" s="157"/>
      <c r="W516" s="157"/>
      <c r="X516" s="157"/>
      <c r="Y516" s="157"/>
      <c r="Z516" s="147"/>
      <c r="AA516" s="147"/>
      <c r="AB516" s="147"/>
      <c r="AC516" s="147"/>
      <c r="AD516" s="147"/>
      <c r="AE516" s="147"/>
      <c r="AF516" s="147"/>
      <c r="AG516" s="147" t="s">
        <v>239</v>
      </c>
      <c r="AH516" s="147">
        <v>0</v>
      </c>
      <c r="AI516" s="147"/>
      <c r="AJ516" s="147"/>
      <c r="AK516" s="147"/>
      <c r="AL516" s="147"/>
      <c r="AM516" s="147"/>
      <c r="AN516" s="147"/>
      <c r="AO516" s="147"/>
      <c r="AP516" s="147"/>
      <c r="AQ516" s="147"/>
      <c r="AR516" s="147"/>
      <c r="AS516" s="147"/>
      <c r="AT516" s="147"/>
      <c r="AU516" s="147"/>
      <c r="AV516" s="147"/>
      <c r="AW516" s="147"/>
      <c r="AX516" s="147"/>
      <c r="AY516" s="147"/>
      <c r="AZ516" s="147"/>
      <c r="BA516" s="147"/>
      <c r="BB516" s="147"/>
      <c r="BC516" s="147"/>
      <c r="BD516" s="147"/>
      <c r="BE516" s="147"/>
      <c r="BF516" s="147"/>
      <c r="BG516" s="147"/>
      <c r="BH516" s="147"/>
    </row>
    <row r="517" spans="1:60" outlineLevel="3" x14ac:dyDescent="0.2">
      <c r="A517" s="154"/>
      <c r="B517" s="155"/>
      <c r="C517" s="185" t="s">
        <v>1592</v>
      </c>
      <c r="D517" s="183"/>
      <c r="E517" s="184">
        <v>1</v>
      </c>
      <c r="F517" s="157"/>
      <c r="G517" s="157"/>
      <c r="H517" s="157"/>
      <c r="I517" s="157"/>
      <c r="J517" s="157"/>
      <c r="K517" s="157"/>
      <c r="L517" s="157"/>
      <c r="M517" s="157"/>
      <c r="N517" s="156"/>
      <c r="O517" s="156"/>
      <c r="P517" s="156"/>
      <c r="Q517" s="156"/>
      <c r="R517" s="157"/>
      <c r="S517" s="157"/>
      <c r="T517" s="157"/>
      <c r="U517" s="157"/>
      <c r="V517" s="157"/>
      <c r="W517" s="157"/>
      <c r="X517" s="157"/>
      <c r="Y517" s="157"/>
      <c r="Z517" s="147"/>
      <c r="AA517" s="147"/>
      <c r="AB517" s="147"/>
      <c r="AC517" s="147"/>
      <c r="AD517" s="147"/>
      <c r="AE517" s="147"/>
      <c r="AF517" s="147"/>
      <c r="AG517" s="147" t="s">
        <v>239</v>
      </c>
      <c r="AH517" s="147">
        <v>0</v>
      </c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7"/>
      <c r="AT517" s="147"/>
      <c r="AU517" s="147"/>
      <c r="AV517" s="147"/>
      <c r="AW517" s="147"/>
      <c r="AX517" s="147"/>
      <c r="AY517" s="147"/>
      <c r="AZ517" s="147"/>
      <c r="BA517" s="147"/>
      <c r="BB517" s="147"/>
      <c r="BC517" s="147"/>
      <c r="BD517" s="147"/>
      <c r="BE517" s="147"/>
      <c r="BF517" s="147"/>
      <c r="BG517" s="147"/>
      <c r="BH517" s="147"/>
    </row>
    <row r="518" spans="1:60" outlineLevel="3" x14ac:dyDescent="0.2">
      <c r="A518" s="154"/>
      <c r="B518" s="155"/>
      <c r="C518" s="185" t="s">
        <v>1615</v>
      </c>
      <c r="D518" s="183"/>
      <c r="E518" s="184">
        <v>1</v>
      </c>
      <c r="F518" s="157"/>
      <c r="G518" s="157"/>
      <c r="H518" s="157"/>
      <c r="I518" s="157"/>
      <c r="J518" s="157"/>
      <c r="K518" s="157"/>
      <c r="L518" s="157"/>
      <c r="M518" s="157"/>
      <c r="N518" s="156"/>
      <c r="O518" s="156"/>
      <c r="P518" s="156"/>
      <c r="Q518" s="156"/>
      <c r="R518" s="157"/>
      <c r="S518" s="157"/>
      <c r="T518" s="157"/>
      <c r="U518" s="157"/>
      <c r="V518" s="157"/>
      <c r="W518" s="157"/>
      <c r="X518" s="157"/>
      <c r="Y518" s="157"/>
      <c r="Z518" s="147"/>
      <c r="AA518" s="147"/>
      <c r="AB518" s="147"/>
      <c r="AC518" s="147"/>
      <c r="AD518" s="147"/>
      <c r="AE518" s="147"/>
      <c r="AF518" s="147"/>
      <c r="AG518" s="147" t="s">
        <v>239</v>
      </c>
      <c r="AH518" s="147">
        <v>0</v>
      </c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/>
      <c r="AU518" s="147"/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  <c r="BH518" s="147"/>
    </row>
    <row r="519" spans="1:60" outlineLevel="1" x14ac:dyDescent="0.2">
      <c r="A519" s="171">
        <v>60</v>
      </c>
      <c r="B519" s="172" t="s">
        <v>1621</v>
      </c>
      <c r="C519" s="179" t="s">
        <v>1622</v>
      </c>
      <c r="D519" s="173" t="s">
        <v>414</v>
      </c>
      <c r="E519" s="174">
        <v>42</v>
      </c>
      <c r="F519" s="175"/>
      <c r="G519" s="176">
        <f>ROUND(E519*F519,2)</f>
        <v>0</v>
      </c>
      <c r="H519" s="158"/>
      <c r="I519" s="157">
        <f>ROUND(E519*H519,2)</f>
        <v>0</v>
      </c>
      <c r="J519" s="158"/>
      <c r="K519" s="157">
        <f>ROUND(E519*J519,2)</f>
        <v>0</v>
      </c>
      <c r="L519" s="157">
        <v>21</v>
      </c>
      <c r="M519" s="157">
        <f>G519*(1+L519/100)</f>
        <v>0</v>
      </c>
      <c r="N519" s="156">
        <v>9.2000000000000003E-4</v>
      </c>
      <c r="O519" s="156">
        <f>ROUND(E519*N519,2)</f>
        <v>0.04</v>
      </c>
      <c r="P519" s="156">
        <v>0</v>
      </c>
      <c r="Q519" s="156">
        <f>ROUND(E519*P519,2)</f>
        <v>0</v>
      </c>
      <c r="R519" s="157" t="s">
        <v>402</v>
      </c>
      <c r="S519" s="157" t="s">
        <v>183</v>
      </c>
      <c r="T519" s="157" t="s">
        <v>595</v>
      </c>
      <c r="U519" s="157">
        <v>0</v>
      </c>
      <c r="V519" s="157">
        <f>ROUND(E519*U519,2)</f>
        <v>0</v>
      </c>
      <c r="W519" s="157"/>
      <c r="X519" s="157" t="s">
        <v>403</v>
      </c>
      <c r="Y519" s="157" t="s">
        <v>171</v>
      </c>
      <c r="Z519" s="147"/>
      <c r="AA519" s="147"/>
      <c r="AB519" s="147"/>
      <c r="AC519" s="147"/>
      <c r="AD519" s="147"/>
      <c r="AE519" s="147"/>
      <c r="AF519" s="147"/>
      <c r="AG519" s="147" t="s">
        <v>404</v>
      </c>
      <c r="AH519" s="147"/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/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  <c r="BH519" s="147"/>
    </row>
    <row r="520" spans="1:60" outlineLevel="2" x14ac:dyDescent="0.2">
      <c r="A520" s="154"/>
      <c r="B520" s="155"/>
      <c r="C520" s="253" t="s">
        <v>1623</v>
      </c>
      <c r="D520" s="254"/>
      <c r="E520" s="254"/>
      <c r="F520" s="254"/>
      <c r="G520" s="254"/>
      <c r="H520" s="157"/>
      <c r="I520" s="157"/>
      <c r="J520" s="157"/>
      <c r="K520" s="157"/>
      <c r="L520" s="157"/>
      <c r="M520" s="157"/>
      <c r="N520" s="156"/>
      <c r="O520" s="156"/>
      <c r="P520" s="156"/>
      <c r="Q520" s="156"/>
      <c r="R520" s="157"/>
      <c r="S520" s="157"/>
      <c r="T520" s="157"/>
      <c r="U520" s="157"/>
      <c r="V520" s="157"/>
      <c r="W520" s="157"/>
      <c r="X520" s="157"/>
      <c r="Y520" s="157"/>
      <c r="Z520" s="147"/>
      <c r="AA520" s="147"/>
      <c r="AB520" s="147"/>
      <c r="AC520" s="147"/>
      <c r="AD520" s="147"/>
      <c r="AE520" s="147"/>
      <c r="AF520" s="147"/>
      <c r="AG520" s="147" t="s">
        <v>174</v>
      </c>
      <c r="AH520" s="147"/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147"/>
      <c r="AT520" s="147"/>
      <c r="AU520" s="147"/>
      <c r="AV520" s="147"/>
      <c r="AW520" s="147"/>
      <c r="AX520" s="147"/>
      <c r="AY520" s="147"/>
      <c r="AZ520" s="147"/>
      <c r="BA520" s="147"/>
      <c r="BB520" s="147"/>
      <c r="BC520" s="147"/>
      <c r="BD520" s="147"/>
      <c r="BE520" s="147"/>
      <c r="BF520" s="147"/>
      <c r="BG520" s="147"/>
      <c r="BH520" s="147"/>
    </row>
    <row r="521" spans="1:60" outlineLevel="2" x14ac:dyDescent="0.2">
      <c r="A521" s="154"/>
      <c r="B521" s="155"/>
      <c r="C521" s="185" t="s">
        <v>1624</v>
      </c>
      <c r="D521" s="183"/>
      <c r="E521" s="184">
        <v>6</v>
      </c>
      <c r="F521" s="157"/>
      <c r="G521" s="157"/>
      <c r="H521" s="157"/>
      <c r="I521" s="157"/>
      <c r="J521" s="157"/>
      <c r="K521" s="157"/>
      <c r="L521" s="157"/>
      <c r="M521" s="157"/>
      <c r="N521" s="156"/>
      <c r="O521" s="156"/>
      <c r="P521" s="156"/>
      <c r="Q521" s="156"/>
      <c r="R521" s="157"/>
      <c r="S521" s="157"/>
      <c r="T521" s="157"/>
      <c r="U521" s="157"/>
      <c r="V521" s="157"/>
      <c r="W521" s="157"/>
      <c r="X521" s="157"/>
      <c r="Y521" s="157"/>
      <c r="Z521" s="147"/>
      <c r="AA521" s="147"/>
      <c r="AB521" s="147"/>
      <c r="AC521" s="147"/>
      <c r="AD521" s="147"/>
      <c r="AE521" s="147"/>
      <c r="AF521" s="147"/>
      <c r="AG521" s="147" t="s">
        <v>239</v>
      </c>
      <c r="AH521" s="147">
        <v>0</v>
      </c>
      <c r="AI521" s="147"/>
      <c r="AJ521" s="147"/>
      <c r="AK521" s="147"/>
      <c r="AL521" s="147"/>
      <c r="AM521" s="147"/>
      <c r="AN521" s="147"/>
      <c r="AO521" s="147"/>
      <c r="AP521" s="147"/>
      <c r="AQ521" s="147"/>
      <c r="AR521" s="147"/>
      <c r="AS521" s="147"/>
      <c r="AT521" s="147"/>
      <c r="AU521" s="147"/>
      <c r="AV521" s="147"/>
      <c r="AW521" s="147"/>
      <c r="AX521" s="147"/>
      <c r="AY521" s="147"/>
      <c r="AZ521" s="147"/>
      <c r="BA521" s="147"/>
      <c r="BB521" s="147"/>
      <c r="BC521" s="147"/>
      <c r="BD521" s="147"/>
      <c r="BE521" s="147"/>
      <c r="BF521" s="147"/>
      <c r="BG521" s="147"/>
      <c r="BH521" s="147"/>
    </row>
    <row r="522" spans="1:60" outlineLevel="3" x14ac:dyDescent="0.2">
      <c r="A522" s="154"/>
      <c r="B522" s="155"/>
      <c r="C522" s="185" t="s">
        <v>1603</v>
      </c>
      <c r="D522" s="183"/>
      <c r="E522" s="184">
        <v>6</v>
      </c>
      <c r="F522" s="157"/>
      <c r="G522" s="157"/>
      <c r="H522" s="157"/>
      <c r="I522" s="157"/>
      <c r="J522" s="157"/>
      <c r="K522" s="157"/>
      <c r="L522" s="157"/>
      <c r="M522" s="157"/>
      <c r="N522" s="156"/>
      <c r="O522" s="156"/>
      <c r="P522" s="156"/>
      <c r="Q522" s="156"/>
      <c r="R522" s="157"/>
      <c r="S522" s="157"/>
      <c r="T522" s="157"/>
      <c r="U522" s="157"/>
      <c r="V522" s="157"/>
      <c r="W522" s="157"/>
      <c r="X522" s="157"/>
      <c r="Y522" s="157"/>
      <c r="Z522" s="147"/>
      <c r="AA522" s="147"/>
      <c r="AB522" s="147"/>
      <c r="AC522" s="147"/>
      <c r="AD522" s="147"/>
      <c r="AE522" s="147"/>
      <c r="AF522" s="147"/>
      <c r="AG522" s="147" t="s">
        <v>239</v>
      </c>
      <c r="AH522" s="147">
        <v>0</v>
      </c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/>
      <c r="AS522" s="147"/>
      <c r="AT522" s="147"/>
      <c r="AU522" s="147"/>
      <c r="AV522" s="147"/>
      <c r="AW522" s="147"/>
      <c r="AX522" s="147"/>
      <c r="AY522" s="147"/>
      <c r="AZ522" s="147"/>
      <c r="BA522" s="147"/>
      <c r="BB522" s="147"/>
      <c r="BC522" s="147"/>
      <c r="BD522" s="147"/>
      <c r="BE522" s="147"/>
      <c r="BF522" s="147"/>
      <c r="BG522" s="147"/>
      <c r="BH522" s="147"/>
    </row>
    <row r="523" spans="1:60" outlineLevel="3" x14ac:dyDescent="0.2">
      <c r="A523" s="154"/>
      <c r="B523" s="155"/>
      <c r="C523" s="185" t="s">
        <v>1625</v>
      </c>
      <c r="D523" s="183"/>
      <c r="E523" s="184">
        <v>6</v>
      </c>
      <c r="F523" s="157"/>
      <c r="G523" s="157"/>
      <c r="H523" s="157"/>
      <c r="I523" s="157"/>
      <c r="J523" s="157"/>
      <c r="K523" s="157"/>
      <c r="L523" s="157"/>
      <c r="M523" s="157"/>
      <c r="N523" s="156"/>
      <c r="O523" s="156"/>
      <c r="P523" s="156"/>
      <c r="Q523" s="156"/>
      <c r="R523" s="157"/>
      <c r="S523" s="157"/>
      <c r="T523" s="157"/>
      <c r="U523" s="157"/>
      <c r="V523" s="157"/>
      <c r="W523" s="157"/>
      <c r="X523" s="157"/>
      <c r="Y523" s="157"/>
      <c r="Z523" s="147"/>
      <c r="AA523" s="147"/>
      <c r="AB523" s="147"/>
      <c r="AC523" s="147"/>
      <c r="AD523" s="147"/>
      <c r="AE523" s="147"/>
      <c r="AF523" s="147"/>
      <c r="AG523" s="147" t="s">
        <v>239</v>
      </c>
      <c r="AH523" s="147">
        <v>0</v>
      </c>
      <c r="AI523" s="147"/>
      <c r="AJ523" s="147"/>
      <c r="AK523" s="147"/>
      <c r="AL523" s="147"/>
      <c r="AM523" s="147"/>
      <c r="AN523" s="147"/>
      <c r="AO523" s="147"/>
      <c r="AP523" s="147"/>
      <c r="AQ523" s="147"/>
      <c r="AR523" s="147"/>
      <c r="AS523" s="147"/>
      <c r="AT523" s="147"/>
      <c r="AU523" s="147"/>
      <c r="AV523" s="147"/>
      <c r="AW523" s="147"/>
      <c r="AX523" s="147"/>
      <c r="AY523" s="147"/>
      <c r="AZ523" s="147"/>
      <c r="BA523" s="147"/>
      <c r="BB523" s="147"/>
      <c r="BC523" s="147"/>
      <c r="BD523" s="147"/>
      <c r="BE523" s="147"/>
      <c r="BF523" s="147"/>
      <c r="BG523" s="147"/>
      <c r="BH523" s="147"/>
    </row>
    <row r="524" spans="1:60" outlineLevel="3" x14ac:dyDescent="0.2">
      <c r="A524" s="154"/>
      <c r="B524" s="155"/>
      <c r="C524" s="185" t="s">
        <v>1626</v>
      </c>
      <c r="D524" s="183"/>
      <c r="E524" s="184">
        <v>6</v>
      </c>
      <c r="F524" s="157"/>
      <c r="G524" s="157"/>
      <c r="H524" s="157"/>
      <c r="I524" s="157"/>
      <c r="J524" s="157"/>
      <c r="K524" s="157"/>
      <c r="L524" s="157"/>
      <c r="M524" s="157"/>
      <c r="N524" s="156"/>
      <c r="O524" s="156"/>
      <c r="P524" s="156"/>
      <c r="Q524" s="156"/>
      <c r="R524" s="157"/>
      <c r="S524" s="157"/>
      <c r="T524" s="157"/>
      <c r="U524" s="157"/>
      <c r="V524" s="157"/>
      <c r="W524" s="157"/>
      <c r="X524" s="157"/>
      <c r="Y524" s="157"/>
      <c r="Z524" s="147"/>
      <c r="AA524" s="147"/>
      <c r="AB524" s="147"/>
      <c r="AC524" s="147"/>
      <c r="AD524" s="147"/>
      <c r="AE524" s="147"/>
      <c r="AF524" s="147"/>
      <c r="AG524" s="147" t="s">
        <v>239</v>
      </c>
      <c r="AH524" s="147">
        <v>0</v>
      </c>
      <c r="AI524" s="147"/>
      <c r="AJ524" s="147"/>
      <c r="AK524" s="147"/>
      <c r="AL524" s="147"/>
      <c r="AM524" s="147"/>
      <c r="AN524" s="147"/>
      <c r="AO524" s="147"/>
      <c r="AP524" s="147"/>
      <c r="AQ524" s="147"/>
      <c r="AR524" s="147"/>
      <c r="AS524" s="147"/>
      <c r="AT524" s="147"/>
      <c r="AU524" s="147"/>
      <c r="AV524" s="147"/>
      <c r="AW524" s="147"/>
      <c r="AX524" s="147"/>
      <c r="AY524" s="147"/>
      <c r="AZ524" s="147"/>
      <c r="BA524" s="147"/>
      <c r="BB524" s="147"/>
      <c r="BC524" s="147"/>
      <c r="BD524" s="147"/>
      <c r="BE524" s="147"/>
      <c r="BF524" s="147"/>
      <c r="BG524" s="147"/>
      <c r="BH524" s="147"/>
    </row>
    <row r="525" spans="1:60" outlineLevel="3" x14ac:dyDescent="0.2">
      <c r="A525" s="154"/>
      <c r="B525" s="155"/>
      <c r="C525" s="185" t="s">
        <v>1627</v>
      </c>
      <c r="D525" s="183"/>
      <c r="E525" s="184">
        <v>6</v>
      </c>
      <c r="F525" s="157"/>
      <c r="G525" s="157"/>
      <c r="H525" s="157"/>
      <c r="I525" s="157"/>
      <c r="J525" s="157"/>
      <c r="K525" s="157"/>
      <c r="L525" s="157"/>
      <c r="M525" s="157"/>
      <c r="N525" s="156"/>
      <c r="O525" s="156"/>
      <c r="P525" s="156"/>
      <c r="Q525" s="156"/>
      <c r="R525" s="157"/>
      <c r="S525" s="157"/>
      <c r="T525" s="157"/>
      <c r="U525" s="157"/>
      <c r="V525" s="157"/>
      <c r="W525" s="157"/>
      <c r="X525" s="157"/>
      <c r="Y525" s="157"/>
      <c r="Z525" s="147"/>
      <c r="AA525" s="147"/>
      <c r="AB525" s="147"/>
      <c r="AC525" s="147"/>
      <c r="AD525" s="147"/>
      <c r="AE525" s="147"/>
      <c r="AF525" s="147"/>
      <c r="AG525" s="147" t="s">
        <v>239</v>
      </c>
      <c r="AH525" s="147">
        <v>0</v>
      </c>
      <c r="AI525" s="147"/>
      <c r="AJ525" s="147"/>
      <c r="AK525" s="147"/>
      <c r="AL525" s="147"/>
      <c r="AM525" s="147"/>
      <c r="AN525" s="147"/>
      <c r="AO525" s="147"/>
      <c r="AP525" s="147"/>
      <c r="AQ525" s="147"/>
      <c r="AR525" s="147"/>
      <c r="AS525" s="147"/>
      <c r="AT525" s="147"/>
      <c r="AU525" s="147"/>
      <c r="AV525" s="147"/>
      <c r="AW525" s="147"/>
      <c r="AX525" s="147"/>
      <c r="AY525" s="147"/>
      <c r="AZ525" s="147"/>
      <c r="BA525" s="147"/>
      <c r="BB525" s="147"/>
      <c r="BC525" s="147"/>
      <c r="BD525" s="147"/>
      <c r="BE525" s="147"/>
      <c r="BF525" s="147"/>
      <c r="BG525" s="147"/>
      <c r="BH525" s="147"/>
    </row>
    <row r="526" spans="1:60" outlineLevel="3" x14ac:dyDescent="0.2">
      <c r="A526" s="154"/>
      <c r="B526" s="155"/>
      <c r="C526" s="185" t="s">
        <v>1628</v>
      </c>
      <c r="D526" s="183"/>
      <c r="E526" s="184">
        <v>6</v>
      </c>
      <c r="F526" s="157"/>
      <c r="G526" s="157"/>
      <c r="H526" s="157"/>
      <c r="I526" s="157"/>
      <c r="J526" s="157"/>
      <c r="K526" s="157"/>
      <c r="L526" s="157"/>
      <c r="M526" s="157"/>
      <c r="N526" s="156"/>
      <c r="O526" s="156"/>
      <c r="P526" s="156"/>
      <c r="Q526" s="156"/>
      <c r="R526" s="157"/>
      <c r="S526" s="157"/>
      <c r="T526" s="157"/>
      <c r="U526" s="157"/>
      <c r="V526" s="157"/>
      <c r="W526" s="157"/>
      <c r="X526" s="157"/>
      <c r="Y526" s="157"/>
      <c r="Z526" s="147"/>
      <c r="AA526" s="147"/>
      <c r="AB526" s="147"/>
      <c r="AC526" s="147"/>
      <c r="AD526" s="147"/>
      <c r="AE526" s="147"/>
      <c r="AF526" s="147"/>
      <c r="AG526" s="147" t="s">
        <v>239</v>
      </c>
      <c r="AH526" s="147">
        <v>0</v>
      </c>
      <c r="AI526" s="147"/>
      <c r="AJ526" s="147"/>
      <c r="AK526" s="147"/>
      <c r="AL526" s="147"/>
      <c r="AM526" s="147"/>
      <c r="AN526" s="147"/>
      <c r="AO526" s="147"/>
      <c r="AP526" s="147"/>
      <c r="AQ526" s="147"/>
      <c r="AR526" s="147"/>
      <c r="AS526" s="147"/>
      <c r="AT526" s="147"/>
      <c r="AU526" s="147"/>
      <c r="AV526" s="147"/>
      <c r="AW526" s="147"/>
      <c r="AX526" s="147"/>
      <c r="AY526" s="147"/>
      <c r="AZ526" s="147"/>
      <c r="BA526" s="147"/>
      <c r="BB526" s="147"/>
      <c r="BC526" s="147"/>
      <c r="BD526" s="147"/>
      <c r="BE526" s="147"/>
      <c r="BF526" s="147"/>
      <c r="BG526" s="147"/>
      <c r="BH526" s="147"/>
    </row>
    <row r="527" spans="1:60" outlineLevel="3" x14ac:dyDescent="0.2">
      <c r="A527" s="154"/>
      <c r="B527" s="155"/>
      <c r="C527" s="185" t="s">
        <v>1629</v>
      </c>
      <c r="D527" s="183"/>
      <c r="E527" s="184">
        <v>6</v>
      </c>
      <c r="F527" s="157"/>
      <c r="G527" s="157"/>
      <c r="H527" s="157"/>
      <c r="I527" s="157"/>
      <c r="J527" s="157"/>
      <c r="K527" s="157"/>
      <c r="L527" s="157"/>
      <c r="M527" s="157"/>
      <c r="N527" s="156"/>
      <c r="O527" s="156"/>
      <c r="P527" s="156"/>
      <c r="Q527" s="156"/>
      <c r="R527" s="157"/>
      <c r="S527" s="157"/>
      <c r="T527" s="157"/>
      <c r="U527" s="157"/>
      <c r="V527" s="157"/>
      <c r="W527" s="157"/>
      <c r="X527" s="157"/>
      <c r="Y527" s="157"/>
      <c r="Z527" s="147"/>
      <c r="AA527" s="147"/>
      <c r="AB527" s="147"/>
      <c r="AC527" s="147"/>
      <c r="AD527" s="147"/>
      <c r="AE527" s="147"/>
      <c r="AF527" s="147"/>
      <c r="AG527" s="147" t="s">
        <v>239</v>
      </c>
      <c r="AH527" s="147">
        <v>0</v>
      </c>
      <c r="AI527" s="147"/>
      <c r="AJ527" s="147"/>
      <c r="AK527" s="147"/>
      <c r="AL527" s="147"/>
      <c r="AM527" s="147"/>
      <c r="AN527" s="147"/>
      <c r="AO527" s="147"/>
      <c r="AP527" s="147"/>
      <c r="AQ527" s="147"/>
      <c r="AR527" s="147"/>
      <c r="AS527" s="147"/>
      <c r="AT527" s="147"/>
      <c r="AU527" s="147"/>
      <c r="AV527" s="147"/>
      <c r="AW527" s="147"/>
      <c r="AX527" s="147"/>
      <c r="AY527" s="147"/>
      <c r="AZ527" s="147"/>
      <c r="BA527" s="147"/>
      <c r="BB527" s="147"/>
      <c r="BC527" s="147"/>
      <c r="BD527" s="147"/>
      <c r="BE527" s="147"/>
      <c r="BF527" s="147"/>
      <c r="BG527" s="147"/>
      <c r="BH527" s="147"/>
    </row>
    <row r="528" spans="1:60" outlineLevel="1" x14ac:dyDescent="0.2">
      <c r="A528" s="171">
        <v>61</v>
      </c>
      <c r="B528" s="172" t="s">
        <v>1630</v>
      </c>
      <c r="C528" s="179" t="s">
        <v>1631</v>
      </c>
      <c r="D528" s="173" t="s">
        <v>414</v>
      </c>
      <c r="E528" s="174">
        <v>21</v>
      </c>
      <c r="F528" s="175"/>
      <c r="G528" s="176">
        <f>ROUND(E528*F528,2)</f>
        <v>0</v>
      </c>
      <c r="H528" s="158"/>
      <c r="I528" s="157">
        <f>ROUND(E528*H528,2)</f>
        <v>0</v>
      </c>
      <c r="J528" s="158"/>
      <c r="K528" s="157">
        <f>ROUND(E528*J528,2)</f>
        <v>0</v>
      </c>
      <c r="L528" s="157">
        <v>21</v>
      </c>
      <c r="M528" s="157">
        <f>G528*(1+L528/100)</f>
        <v>0</v>
      </c>
      <c r="N528" s="156">
        <v>6.6E-4</v>
      </c>
      <c r="O528" s="156">
        <f>ROUND(E528*N528,2)</f>
        <v>0.01</v>
      </c>
      <c r="P528" s="156">
        <v>0</v>
      </c>
      <c r="Q528" s="156">
        <f>ROUND(E528*P528,2)</f>
        <v>0</v>
      </c>
      <c r="R528" s="157" t="s">
        <v>402</v>
      </c>
      <c r="S528" s="157" t="s">
        <v>183</v>
      </c>
      <c r="T528" s="157" t="s">
        <v>595</v>
      </c>
      <c r="U528" s="157">
        <v>0</v>
      </c>
      <c r="V528" s="157">
        <f>ROUND(E528*U528,2)</f>
        <v>0</v>
      </c>
      <c r="W528" s="157"/>
      <c r="X528" s="157" t="s">
        <v>403</v>
      </c>
      <c r="Y528" s="157" t="s">
        <v>171</v>
      </c>
      <c r="Z528" s="147"/>
      <c r="AA528" s="147"/>
      <c r="AB528" s="147"/>
      <c r="AC528" s="147"/>
      <c r="AD528" s="147"/>
      <c r="AE528" s="147"/>
      <c r="AF528" s="147"/>
      <c r="AG528" s="147" t="s">
        <v>404</v>
      </c>
      <c r="AH528" s="147"/>
      <c r="AI528" s="147"/>
      <c r="AJ528" s="147"/>
      <c r="AK528" s="147"/>
      <c r="AL528" s="147"/>
      <c r="AM528" s="147"/>
      <c r="AN528" s="147"/>
      <c r="AO528" s="147"/>
      <c r="AP528" s="147"/>
      <c r="AQ528" s="147"/>
      <c r="AR528" s="147"/>
      <c r="AS528" s="147"/>
      <c r="AT528" s="147"/>
      <c r="AU528" s="147"/>
      <c r="AV528" s="147"/>
      <c r="AW528" s="147"/>
      <c r="AX528" s="147"/>
      <c r="AY528" s="147"/>
      <c r="AZ528" s="147"/>
      <c r="BA528" s="147"/>
      <c r="BB528" s="147"/>
      <c r="BC528" s="147"/>
      <c r="BD528" s="147"/>
      <c r="BE528" s="147"/>
      <c r="BF528" s="147"/>
      <c r="BG528" s="147"/>
      <c r="BH528" s="147"/>
    </row>
    <row r="529" spans="1:60" outlineLevel="2" x14ac:dyDescent="0.2">
      <c r="A529" s="154"/>
      <c r="B529" s="155"/>
      <c r="C529" s="253" t="s">
        <v>1632</v>
      </c>
      <c r="D529" s="254"/>
      <c r="E529" s="254"/>
      <c r="F529" s="254"/>
      <c r="G529" s="254"/>
      <c r="H529" s="157"/>
      <c r="I529" s="157"/>
      <c r="J529" s="157"/>
      <c r="K529" s="157"/>
      <c r="L529" s="157"/>
      <c r="M529" s="157"/>
      <c r="N529" s="156"/>
      <c r="O529" s="156"/>
      <c r="P529" s="156"/>
      <c r="Q529" s="156"/>
      <c r="R529" s="157"/>
      <c r="S529" s="157"/>
      <c r="T529" s="157"/>
      <c r="U529" s="157"/>
      <c r="V529" s="157"/>
      <c r="W529" s="157"/>
      <c r="X529" s="157"/>
      <c r="Y529" s="157"/>
      <c r="Z529" s="147"/>
      <c r="AA529" s="147"/>
      <c r="AB529" s="147"/>
      <c r="AC529" s="147"/>
      <c r="AD529" s="147"/>
      <c r="AE529" s="147"/>
      <c r="AF529" s="147"/>
      <c r="AG529" s="147" t="s">
        <v>174</v>
      </c>
      <c r="AH529" s="147"/>
      <c r="AI529" s="147"/>
      <c r="AJ529" s="147"/>
      <c r="AK529" s="147"/>
      <c r="AL529" s="147"/>
      <c r="AM529" s="147"/>
      <c r="AN529" s="147"/>
      <c r="AO529" s="147"/>
      <c r="AP529" s="147"/>
      <c r="AQ529" s="147"/>
      <c r="AR529" s="147"/>
      <c r="AS529" s="147"/>
      <c r="AT529" s="147"/>
      <c r="AU529" s="147"/>
      <c r="AV529" s="147"/>
      <c r="AW529" s="147"/>
      <c r="AX529" s="147"/>
      <c r="AY529" s="147"/>
      <c r="AZ529" s="147"/>
      <c r="BA529" s="147"/>
      <c r="BB529" s="147"/>
      <c r="BC529" s="147"/>
      <c r="BD529" s="147"/>
      <c r="BE529" s="147"/>
      <c r="BF529" s="147"/>
      <c r="BG529" s="147"/>
      <c r="BH529" s="147"/>
    </row>
    <row r="530" spans="1:60" outlineLevel="2" x14ac:dyDescent="0.2">
      <c r="A530" s="154"/>
      <c r="B530" s="155"/>
      <c r="C530" s="185" t="s">
        <v>1572</v>
      </c>
      <c r="D530" s="183"/>
      <c r="E530" s="184">
        <v>3</v>
      </c>
      <c r="F530" s="157"/>
      <c r="G530" s="157"/>
      <c r="H530" s="157"/>
      <c r="I530" s="157"/>
      <c r="J530" s="157"/>
      <c r="K530" s="157"/>
      <c r="L530" s="157"/>
      <c r="M530" s="157"/>
      <c r="N530" s="156"/>
      <c r="O530" s="156"/>
      <c r="P530" s="156"/>
      <c r="Q530" s="156"/>
      <c r="R530" s="157"/>
      <c r="S530" s="157"/>
      <c r="T530" s="157"/>
      <c r="U530" s="157"/>
      <c r="V530" s="157"/>
      <c r="W530" s="157"/>
      <c r="X530" s="157"/>
      <c r="Y530" s="157"/>
      <c r="Z530" s="147"/>
      <c r="AA530" s="147"/>
      <c r="AB530" s="147"/>
      <c r="AC530" s="147"/>
      <c r="AD530" s="147"/>
      <c r="AE530" s="147"/>
      <c r="AF530" s="147"/>
      <c r="AG530" s="147" t="s">
        <v>239</v>
      </c>
      <c r="AH530" s="147">
        <v>0</v>
      </c>
      <c r="AI530" s="147"/>
      <c r="AJ530" s="147"/>
      <c r="AK530" s="147"/>
      <c r="AL530" s="147"/>
      <c r="AM530" s="147"/>
      <c r="AN530" s="147"/>
      <c r="AO530" s="147"/>
      <c r="AP530" s="147"/>
      <c r="AQ530" s="147"/>
      <c r="AR530" s="147"/>
      <c r="AS530" s="147"/>
      <c r="AT530" s="147"/>
      <c r="AU530" s="147"/>
      <c r="AV530" s="147"/>
      <c r="AW530" s="147"/>
      <c r="AX530" s="147"/>
      <c r="AY530" s="147"/>
      <c r="AZ530" s="147"/>
      <c r="BA530" s="147"/>
      <c r="BB530" s="147"/>
      <c r="BC530" s="147"/>
      <c r="BD530" s="147"/>
      <c r="BE530" s="147"/>
      <c r="BF530" s="147"/>
      <c r="BG530" s="147"/>
      <c r="BH530" s="147"/>
    </row>
    <row r="531" spans="1:60" outlineLevel="3" x14ac:dyDescent="0.2">
      <c r="A531" s="154"/>
      <c r="B531" s="155"/>
      <c r="C531" s="185" t="s">
        <v>1633</v>
      </c>
      <c r="D531" s="183"/>
      <c r="E531" s="184">
        <v>3</v>
      </c>
      <c r="F531" s="157"/>
      <c r="G531" s="157"/>
      <c r="H531" s="157"/>
      <c r="I531" s="157"/>
      <c r="J531" s="157"/>
      <c r="K531" s="157"/>
      <c r="L531" s="157"/>
      <c r="M531" s="157"/>
      <c r="N531" s="156"/>
      <c r="O531" s="156"/>
      <c r="P531" s="156"/>
      <c r="Q531" s="156"/>
      <c r="R531" s="157"/>
      <c r="S531" s="157"/>
      <c r="T531" s="157"/>
      <c r="U531" s="157"/>
      <c r="V531" s="157"/>
      <c r="W531" s="157"/>
      <c r="X531" s="157"/>
      <c r="Y531" s="157"/>
      <c r="Z531" s="147"/>
      <c r="AA531" s="147"/>
      <c r="AB531" s="147"/>
      <c r="AC531" s="147"/>
      <c r="AD531" s="147"/>
      <c r="AE531" s="147"/>
      <c r="AF531" s="147"/>
      <c r="AG531" s="147" t="s">
        <v>239</v>
      </c>
      <c r="AH531" s="147">
        <v>0</v>
      </c>
      <c r="AI531" s="147"/>
      <c r="AJ531" s="147"/>
      <c r="AK531" s="147"/>
      <c r="AL531" s="147"/>
      <c r="AM531" s="147"/>
      <c r="AN531" s="147"/>
      <c r="AO531" s="147"/>
      <c r="AP531" s="147"/>
      <c r="AQ531" s="147"/>
      <c r="AR531" s="147"/>
      <c r="AS531" s="147"/>
      <c r="AT531" s="147"/>
      <c r="AU531" s="147"/>
      <c r="AV531" s="147"/>
      <c r="AW531" s="147"/>
      <c r="AX531" s="147"/>
      <c r="AY531" s="147"/>
      <c r="AZ531" s="147"/>
      <c r="BA531" s="147"/>
      <c r="BB531" s="147"/>
      <c r="BC531" s="147"/>
      <c r="BD531" s="147"/>
      <c r="BE531" s="147"/>
      <c r="BF531" s="147"/>
      <c r="BG531" s="147"/>
      <c r="BH531" s="147"/>
    </row>
    <row r="532" spans="1:60" outlineLevel="3" x14ac:dyDescent="0.2">
      <c r="A532" s="154"/>
      <c r="B532" s="155"/>
      <c r="C532" s="185" t="s">
        <v>1634</v>
      </c>
      <c r="D532" s="183"/>
      <c r="E532" s="184">
        <v>3</v>
      </c>
      <c r="F532" s="157"/>
      <c r="G532" s="157"/>
      <c r="H532" s="157"/>
      <c r="I532" s="157"/>
      <c r="J532" s="157"/>
      <c r="K532" s="157"/>
      <c r="L532" s="157"/>
      <c r="M532" s="157"/>
      <c r="N532" s="156"/>
      <c r="O532" s="156"/>
      <c r="P532" s="156"/>
      <c r="Q532" s="156"/>
      <c r="R532" s="157"/>
      <c r="S532" s="157"/>
      <c r="T532" s="157"/>
      <c r="U532" s="157"/>
      <c r="V532" s="157"/>
      <c r="W532" s="157"/>
      <c r="X532" s="157"/>
      <c r="Y532" s="157"/>
      <c r="Z532" s="147"/>
      <c r="AA532" s="147"/>
      <c r="AB532" s="147"/>
      <c r="AC532" s="147"/>
      <c r="AD532" s="147"/>
      <c r="AE532" s="147"/>
      <c r="AF532" s="147"/>
      <c r="AG532" s="147" t="s">
        <v>239</v>
      </c>
      <c r="AH532" s="147">
        <v>0</v>
      </c>
      <c r="AI532" s="147"/>
      <c r="AJ532" s="147"/>
      <c r="AK532" s="147"/>
      <c r="AL532" s="147"/>
      <c r="AM532" s="147"/>
      <c r="AN532" s="147"/>
      <c r="AO532" s="147"/>
      <c r="AP532" s="147"/>
      <c r="AQ532" s="147"/>
      <c r="AR532" s="147"/>
      <c r="AS532" s="147"/>
      <c r="AT532" s="147"/>
      <c r="AU532" s="147"/>
      <c r="AV532" s="147"/>
      <c r="AW532" s="147"/>
      <c r="AX532" s="147"/>
      <c r="AY532" s="147"/>
      <c r="AZ532" s="147"/>
      <c r="BA532" s="147"/>
      <c r="BB532" s="147"/>
      <c r="BC532" s="147"/>
      <c r="BD532" s="147"/>
      <c r="BE532" s="147"/>
      <c r="BF532" s="147"/>
      <c r="BG532" s="147"/>
      <c r="BH532" s="147"/>
    </row>
    <row r="533" spans="1:60" outlineLevel="3" x14ac:dyDescent="0.2">
      <c r="A533" s="154"/>
      <c r="B533" s="155"/>
      <c r="C533" s="185" t="s">
        <v>1635</v>
      </c>
      <c r="D533" s="183"/>
      <c r="E533" s="184">
        <v>3</v>
      </c>
      <c r="F533" s="157"/>
      <c r="G533" s="157"/>
      <c r="H533" s="157"/>
      <c r="I533" s="157"/>
      <c r="J533" s="157"/>
      <c r="K533" s="157"/>
      <c r="L533" s="157"/>
      <c r="M533" s="157"/>
      <c r="N533" s="156"/>
      <c r="O533" s="156"/>
      <c r="P533" s="156"/>
      <c r="Q533" s="156"/>
      <c r="R533" s="157"/>
      <c r="S533" s="157"/>
      <c r="T533" s="157"/>
      <c r="U533" s="157"/>
      <c r="V533" s="157"/>
      <c r="W533" s="157"/>
      <c r="X533" s="157"/>
      <c r="Y533" s="157"/>
      <c r="Z533" s="147"/>
      <c r="AA533" s="147"/>
      <c r="AB533" s="147"/>
      <c r="AC533" s="147"/>
      <c r="AD533" s="147"/>
      <c r="AE533" s="147"/>
      <c r="AF533" s="147"/>
      <c r="AG533" s="147" t="s">
        <v>239</v>
      </c>
      <c r="AH533" s="147">
        <v>0</v>
      </c>
      <c r="AI533" s="147"/>
      <c r="AJ533" s="147"/>
      <c r="AK533" s="147"/>
      <c r="AL533" s="147"/>
      <c r="AM533" s="147"/>
      <c r="AN533" s="147"/>
      <c r="AO533" s="147"/>
      <c r="AP533" s="147"/>
      <c r="AQ533" s="147"/>
      <c r="AR533" s="147"/>
      <c r="AS533" s="147"/>
      <c r="AT533" s="147"/>
      <c r="AU533" s="147"/>
      <c r="AV533" s="147"/>
      <c r="AW533" s="147"/>
      <c r="AX533" s="147"/>
      <c r="AY533" s="147"/>
      <c r="AZ533" s="147"/>
      <c r="BA533" s="147"/>
      <c r="BB533" s="147"/>
      <c r="BC533" s="147"/>
      <c r="BD533" s="147"/>
      <c r="BE533" s="147"/>
      <c r="BF533" s="147"/>
      <c r="BG533" s="147"/>
      <c r="BH533" s="147"/>
    </row>
    <row r="534" spans="1:60" outlineLevel="3" x14ac:dyDescent="0.2">
      <c r="A534" s="154"/>
      <c r="B534" s="155"/>
      <c r="C534" s="185" t="s">
        <v>1636</v>
      </c>
      <c r="D534" s="183"/>
      <c r="E534" s="184">
        <v>3</v>
      </c>
      <c r="F534" s="157"/>
      <c r="G534" s="157"/>
      <c r="H534" s="157"/>
      <c r="I534" s="157"/>
      <c r="J534" s="157"/>
      <c r="K534" s="157"/>
      <c r="L534" s="157"/>
      <c r="M534" s="157"/>
      <c r="N534" s="156"/>
      <c r="O534" s="156"/>
      <c r="P534" s="156"/>
      <c r="Q534" s="156"/>
      <c r="R534" s="157"/>
      <c r="S534" s="157"/>
      <c r="T534" s="157"/>
      <c r="U534" s="157"/>
      <c r="V534" s="157"/>
      <c r="W534" s="157"/>
      <c r="X534" s="157"/>
      <c r="Y534" s="157"/>
      <c r="Z534" s="147"/>
      <c r="AA534" s="147"/>
      <c r="AB534" s="147"/>
      <c r="AC534" s="147"/>
      <c r="AD534" s="147"/>
      <c r="AE534" s="147"/>
      <c r="AF534" s="147"/>
      <c r="AG534" s="147" t="s">
        <v>239</v>
      </c>
      <c r="AH534" s="147">
        <v>0</v>
      </c>
      <c r="AI534" s="147"/>
      <c r="AJ534" s="147"/>
      <c r="AK534" s="147"/>
      <c r="AL534" s="147"/>
      <c r="AM534" s="147"/>
      <c r="AN534" s="147"/>
      <c r="AO534" s="147"/>
      <c r="AP534" s="147"/>
      <c r="AQ534" s="147"/>
      <c r="AR534" s="147"/>
      <c r="AS534" s="147"/>
      <c r="AT534" s="147"/>
      <c r="AU534" s="147"/>
      <c r="AV534" s="147"/>
      <c r="AW534" s="147"/>
      <c r="AX534" s="147"/>
      <c r="AY534" s="147"/>
      <c r="AZ534" s="147"/>
      <c r="BA534" s="147"/>
      <c r="BB534" s="147"/>
      <c r="BC534" s="147"/>
      <c r="BD534" s="147"/>
      <c r="BE534" s="147"/>
      <c r="BF534" s="147"/>
      <c r="BG534" s="147"/>
      <c r="BH534" s="147"/>
    </row>
    <row r="535" spans="1:60" outlineLevel="3" x14ac:dyDescent="0.2">
      <c r="A535" s="154"/>
      <c r="B535" s="155"/>
      <c r="C535" s="185" t="s">
        <v>1609</v>
      </c>
      <c r="D535" s="183"/>
      <c r="E535" s="184">
        <v>3</v>
      </c>
      <c r="F535" s="157"/>
      <c r="G535" s="157"/>
      <c r="H535" s="157"/>
      <c r="I535" s="157"/>
      <c r="J535" s="157"/>
      <c r="K535" s="157"/>
      <c r="L535" s="157"/>
      <c r="M535" s="157"/>
      <c r="N535" s="156"/>
      <c r="O535" s="156"/>
      <c r="P535" s="156"/>
      <c r="Q535" s="156"/>
      <c r="R535" s="157"/>
      <c r="S535" s="157"/>
      <c r="T535" s="157"/>
      <c r="U535" s="157"/>
      <c r="V535" s="157"/>
      <c r="W535" s="157"/>
      <c r="X535" s="157"/>
      <c r="Y535" s="157"/>
      <c r="Z535" s="147"/>
      <c r="AA535" s="147"/>
      <c r="AB535" s="147"/>
      <c r="AC535" s="147"/>
      <c r="AD535" s="147"/>
      <c r="AE535" s="147"/>
      <c r="AF535" s="147"/>
      <c r="AG535" s="147" t="s">
        <v>239</v>
      </c>
      <c r="AH535" s="147">
        <v>0</v>
      </c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/>
      <c r="AS535" s="147"/>
      <c r="AT535" s="147"/>
      <c r="AU535" s="147"/>
      <c r="AV535" s="147"/>
      <c r="AW535" s="147"/>
      <c r="AX535" s="147"/>
      <c r="AY535" s="147"/>
      <c r="AZ535" s="147"/>
      <c r="BA535" s="147"/>
      <c r="BB535" s="147"/>
      <c r="BC535" s="147"/>
      <c r="BD535" s="147"/>
      <c r="BE535" s="147"/>
      <c r="BF535" s="147"/>
      <c r="BG535" s="147"/>
      <c r="BH535" s="147"/>
    </row>
    <row r="536" spans="1:60" outlineLevel="3" x14ac:dyDescent="0.2">
      <c r="A536" s="154"/>
      <c r="B536" s="155"/>
      <c r="C536" s="185" t="s">
        <v>1610</v>
      </c>
      <c r="D536" s="183"/>
      <c r="E536" s="184">
        <v>3</v>
      </c>
      <c r="F536" s="157"/>
      <c r="G536" s="157"/>
      <c r="H536" s="157"/>
      <c r="I536" s="157"/>
      <c r="J536" s="157"/>
      <c r="K536" s="157"/>
      <c r="L536" s="157"/>
      <c r="M536" s="157"/>
      <c r="N536" s="156"/>
      <c r="O536" s="156"/>
      <c r="P536" s="156"/>
      <c r="Q536" s="156"/>
      <c r="R536" s="157"/>
      <c r="S536" s="157"/>
      <c r="T536" s="157"/>
      <c r="U536" s="157"/>
      <c r="V536" s="157"/>
      <c r="W536" s="157"/>
      <c r="X536" s="157"/>
      <c r="Y536" s="157"/>
      <c r="Z536" s="147"/>
      <c r="AA536" s="147"/>
      <c r="AB536" s="147"/>
      <c r="AC536" s="147"/>
      <c r="AD536" s="147"/>
      <c r="AE536" s="147"/>
      <c r="AF536" s="147"/>
      <c r="AG536" s="147" t="s">
        <v>239</v>
      </c>
      <c r="AH536" s="147">
        <v>0</v>
      </c>
      <c r="AI536" s="147"/>
      <c r="AJ536" s="147"/>
      <c r="AK536" s="147"/>
      <c r="AL536" s="147"/>
      <c r="AM536" s="147"/>
      <c r="AN536" s="147"/>
      <c r="AO536" s="147"/>
      <c r="AP536" s="147"/>
      <c r="AQ536" s="147"/>
      <c r="AR536" s="147"/>
      <c r="AS536" s="147"/>
      <c r="AT536" s="147"/>
      <c r="AU536" s="147"/>
      <c r="AV536" s="147"/>
      <c r="AW536" s="147"/>
      <c r="AX536" s="147"/>
      <c r="AY536" s="147"/>
      <c r="AZ536" s="147"/>
      <c r="BA536" s="147"/>
      <c r="BB536" s="147"/>
      <c r="BC536" s="147"/>
      <c r="BD536" s="147"/>
      <c r="BE536" s="147"/>
      <c r="BF536" s="147"/>
      <c r="BG536" s="147"/>
      <c r="BH536" s="147"/>
    </row>
    <row r="537" spans="1:60" outlineLevel="1" x14ac:dyDescent="0.2">
      <c r="A537" s="171">
        <v>62</v>
      </c>
      <c r="B537" s="172" t="s">
        <v>1637</v>
      </c>
      <c r="C537" s="179" t="s">
        <v>1638</v>
      </c>
      <c r="D537" s="173" t="s">
        <v>414</v>
      </c>
      <c r="E537" s="174">
        <v>1</v>
      </c>
      <c r="F537" s="175"/>
      <c r="G537" s="176">
        <f>ROUND(E537*F537,2)</f>
        <v>0</v>
      </c>
      <c r="H537" s="158"/>
      <c r="I537" s="157">
        <f>ROUND(E537*H537,2)</f>
        <v>0</v>
      </c>
      <c r="J537" s="158"/>
      <c r="K537" s="157">
        <f>ROUND(E537*J537,2)</f>
        <v>0</v>
      </c>
      <c r="L537" s="157">
        <v>21</v>
      </c>
      <c r="M537" s="157">
        <f>G537*(1+L537/100)</f>
        <v>0</v>
      </c>
      <c r="N537" s="156">
        <v>2E-3</v>
      </c>
      <c r="O537" s="156">
        <f>ROUND(E537*N537,2)</f>
        <v>0</v>
      </c>
      <c r="P537" s="156">
        <v>0</v>
      </c>
      <c r="Q537" s="156">
        <f>ROUND(E537*P537,2)</f>
        <v>0</v>
      </c>
      <c r="R537" s="157" t="s">
        <v>402</v>
      </c>
      <c r="S537" s="157" t="s">
        <v>183</v>
      </c>
      <c r="T537" s="157" t="s">
        <v>595</v>
      </c>
      <c r="U537" s="157">
        <v>0</v>
      </c>
      <c r="V537" s="157">
        <f>ROUND(E537*U537,2)</f>
        <v>0</v>
      </c>
      <c r="W537" s="157"/>
      <c r="X537" s="157" t="s">
        <v>403</v>
      </c>
      <c r="Y537" s="157" t="s">
        <v>171</v>
      </c>
      <c r="Z537" s="147"/>
      <c r="AA537" s="147"/>
      <c r="AB537" s="147"/>
      <c r="AC537" s="147"/>
      <c r="AD537" s="147"/>
      <c r="AE537" s="147"/>
      <c r="AF537" s="147"/>
      <c r="AG537" s="147" t="s">
        <v>404</v>
      </c>
      <c r="AH537" s="147"/>
      <c r="AI537" s="147"/>
      <c r="AJ537" s="147"/>
      <c r="AK537" s="147"/>
      <c r="AL537" s="147"/>
      <c r="AM537" s="147"/>
      <c r="AN537" s="147"/>
      <c r="AO537" s="147"/>
      <c r="AP537" s="147"/>
      <c r="AQ537" s="147"/>
      <c r="AR537" s="147"/>
      <c r="AS537" s="147"/>
      <c r="AT537" s="147"/>
      <c r="AU537" s="147"/>
      <c r="AV537" s="147"/>
      <c r="AW537" s="147"/>
      <c r="AX537" s="147"/>
      <c r="AY537" s="147"/>
      <c r="AZ537" s="147"/>
      <c r="BA537" s="147"/>
      <c r="BB537" s="147"/>
      <c r="BC537" s="147"/>
      <c r="BD537" s="147"/>
      <c r="BE537" s="147"/>
      <c r="BF537" s="147"/>
      <c r="BG537" s="147"/>
      <c r="BH537" s="147"/>
    </row>
    <row r="538" spans="1:60" outlineLevel="2" x14ac:dyDescent="0.2">
      <c r="A538" s="154"/>
      <c r="B538" s="155"/>
      <c r="C538" s="253" t="s">
        <v>1639</v>
      </c>
      <c r="D538" s="254"/>
      <c r="E538" s="254"/>
      <c r="F538" s="254"/>
      <c r="G538" s="254"/>
      <c r="H538" s="157"/>
      <c r="I538" s="157"/>
      <c r="J538" s="157"/>
      <c r="K538" s="157"/>
      <c r="L538" s="157"/>
      <c r="M538" s="157"/>
      <c r="N538" s="156"/>
      <c r="O538" s="156"/>
      <c r="P538" s="156"/>
      <c r="Q538" s="156"/>
      <c r="R538" s="157"/>
      <c r="S538" s="157"/>
      <c r="T538" s="157"/>
      <c r="U538" s="157"/>
      <c r="V538" s="157"/>
      <c r="W538" s="157"/>
      <c r="X538" s="157"/>
      <c r="Y538" s="157"/>
      <c r="Z538" s="147"/>
      <c r="AA538" s="147"/>
      <c r="AB538" s="147"/>
      <c r="AC538" s="147"/>
      <c r="AD538" s="147"/>
      <c r="AE538" s="147"/>
      <c r="AF538" s="147"/>
      <c r="AG538" s="147" t="s">
        <v>174</v>
      </c>
      <c r="AH538" s="147"/>
      <c r="AI538" s="147"/>
      <c r="AJ538" s="147"/>
      <c r="AK538" s="147"/>
      <c r="AL538" s="147"/>
      <c r="AM538" s="147"/>
      <c r="AN538" s="147"/>
      <c r="AO538" s="147"/>
      <c r="AP538" s="147"/>
      <c r="AQ538" s="147"/>
      <c r="AR538" s="147"/>
      <c r="AS538" s="147"/>
      <c r="AT538" s="147"/>
      <c r="AU538" s="147"/>
      <c r="AV538" s="147"/>
      <c r="AW538" s="147"/>
      <c r="AX538" s="147"/>
      <c r="AY538" s="147"/>
      <c r="AZ538" s="147"/>
      <c r="BA538" s="147"/>
      <c r="BB538" s="147"/>
      <c r="BC538" s="147"/>
      <c r="BD538" s="147"/>
      <c r="BE538" s="147"/>
      <c r="BF538" s="147"/>
      <c r="BG538" s="147"/>
      <c r="BH538" s="147"/>
    </row>
    <row r="539" spans="1:60" outlineLevel="2" x14ac:dyDescent="0.2">
      <c r="A539" s="154"/>
      <c r="B539" s="155"/>
      <c r="C539" s="185" t="s">
        <v>1640</v>
      </c>
      <c r="D539" s="183"/>
      <c r="E539" s="184">
        <v>1</v>
      </c>
      <c r="F539" s="157"/>
      <c r="G539" s="157"/>
      <c r="H539" s="157"/>
      <c r="I539" s="157"/>
      <c r="J539" s="157"/>
      <c r="K539" s="157"/>
      <c r="L539" s="157"/>
      <c r="M539" s="157"/>
      <c r="N539" s="156"/>
      <c r="O539" s="156"/>
      <c r="P539" s="156"/>
      <c r="Q539" s="156"/>
      <c r="R539" s="157"/>
      <c r="S539" s="157"/>
      <c r="T539" s="157"/>
      <c r="U539" s="157"/>
      <c r="V539" s="157"/>
      <c r="W539" s="157"/>
      <c r="X539" s="157"/>
      <c r="Y539" s="157"/>
      <c r="Z539" s="147"/>
      <c r="AA539" s="147"/>
      <c r="AB539" s="147"/>
      <c r="AC539" s="147"/>
      <c r="AD539" s="147"/>
      <c r="AE539" s="147"/>
      <c r="AF539" s="147"/>
      <c r="AG539" s="147" t="s">
        <v>239</v>
      </c>
      <c r="AH539" s="147">
        <v>0</v>
      </c>
      <c r="AI539" s="147"/>
      <c r="AJ539" s="147"/>
      <c r="AK539" s="147"/>
      <c r="AL539" s="147"/>
      <c r="AM539" s="147"/>
      <c r="AN539" s="147"/>
      <c r="AO539" s="147"/>
      <c r="AP539" s="147"/>
      <c r="AQ539" s="147"/>
      <c r="AR539" s="147"/>
      <c r="AS539" s="147"/>
      <c r="AT539" s="147"/>
      <c r="AU539" s="147"/>
      <c r="AV539" s="147"/>
      <c r="AW539" s="147"/>
      <c r="AX539" s="147"/>
      <c r="AY539" s="147"/>
      <c r="AZ539" s="147"/>
      <c r="BA539" s="147"/>
      <c r="BB539" s="147"/>
      <c r="BC539" s="147"/>
      <c r="BD539" s="147"/>
      <c r="BE539" s="147"/>
      <c r="BF539" s="147"/>
      <c r="BG539" s="147"/>
      <c r="BH539" s="147"/>
    </row>
    <row r="540" spans="1:60" outlineLevel="1" x14ac:dyDescent="0.2">
      <c r="A540" s="171">
        <v>63</v>
      </c>
      <c r="B540" s="172" t="s">
        <v>1641</v>
      </c>
      <c r="C540" s="179" t="s">
        <v>1642</v>
      </c>
      <c r="D540" s="173" t="s">
        <v>414</v>
      </c>
      <c r="E540" s="174">
        <v>1</v>
      </c>
      <c r="F540" s="175"/>
      <c r="G540" s="176">
        <f>ROUND(E540*F540,2)</f>
        <v>0</v>
      </c>
      <c r="H540" s="158"/>
      <c r="I540" s="157">
        <f>ROUND(E540*H540,2)</f>
        <v>0</v>
      </c>
      <c r="J540" s="158"/>
      <c r="K540" s="157">
        <f>ROUND(E540*J540,2)</f>
        <v>0</v>
      </c>
      <c r="L540" s="157">
        <v>21</v>
      </c>
      <c r="M540" s="157">
        <f>G540*(1+L540/100)</f>
        <v>0</v>
      </c>
      <c r="N540" s="156">
        <v>3.0500000000000002E-3</v>
      </c>
      <c r="O540" s="156">
        <f>ROUND(E540*N540,2)</f>
        <v>0</v>
      </c>
      <c r="P540" s="156">
        <v>0</v>
      </c>
      <c r="Q540" s="156">
        <f>ROUND(E540*P540,2)</f>
        <v>0</v>
      </c>
      <c r="R540" s="157" t="s">
        <v>402</v>
      </c>
      <c r="S540" s="157" t="s">
        <v>183</v>
      </c>
      <c r="T540" s="157" t="s">
        <v>595</v>
      </c>
      <c r="U540" s="157">
        <v>0</v>
      </c>
      <c r="V540" s="157">
        <f>ROUND(E540*U540,2)</f>
        <v>0</v>
      </c>
      <c r="W540" s="157"/>
      <c r="X540" s="157" t="s">
        <v>403</v>
      </c>
      <c r="Y540" s="157" t="s">
        <v>171</v>
      </c>
      <c r="Z540" s="147"/>
      <c r="AA540" s="147"/>
      <c r="AB540" s="147"/>
      <c r="AC540" s="147"/>
      <c r="AD540" s="147"/>
      <c r="AE540" s="147"/>
      <c r="AF540" s="147"/>
      <c r="AG540" s="147" t="s">
        <v>404</v>
      </c>
      <c r="AH540" s="147"/>
      <c r="AI540" s="147"/>
      <c r="AJ540" s="147"/>
      <c r="AK540" s="147"/>
      <c r="AL540" s="147"/>
      <c r="AM540" s="147"/>
      <c r="AN540" s="147"/>
      <c r="AO540" s="147"/>
      <c r="AP540" s="147"/>
      <c r="AQ540" s="147"/>
      <c r="AR540" s="147"/>
      <c r="AS540" s="147"/>
      <c r="AT540" s="147"/>
      <c r="AU540" s="147"/>
      <c r="AV540" s="147"/>
      <c r="AW540" s="147"/>
      <c r="AX540" s="147"/>
      <c r="AY540" s="147"/>
      <c r="AZ540" s="147"/>
      <c r="BA540" s="147"/>
      <c r="BB540" s="147"/>
      <c r="BC540" s="147"/>
      <c r="BD540" s="147"/>
      <c r="BE540" s="147"/>
      <c r="BF540" s="147"/>
      <c r="BG540" s="147"/>
      <c r="BH540" s="147"/>
    </row>
    <row r="541" spans="1:60" outlineLevel="2" x14ac:dyDescent="0.2">
      <c r="A541" s="154"/>
      <c r="B541" s="155"/>
      <c r="C541" s="253" t="s">
        <v>1643</v>
      </c>
      <c r="D541" s="254"/>
      <c r="E541" s="254"/>
      <c r="F541" s="254"/>
      <c r="G541" s="254"/>
      <c r="H541" s="157"/>
      <c r="I541" s="157"/>
      <c r="J541" s="157"/>
      <c r="K541" s="157"/>
      <c r="L541" s="157"/>
      <c r="M541" s="157"/>
      <c r="N541" s="156"/>
      <c r="O541" s="156"/>
      <c r="P541" s="156"/>
      <c r="Q541" s="156"/>
      <c r="R541" s="157"/>
      <c r="S541" s="157"/>
      <c r="T541" s="157"/>
      <c r="U541" s="157"/>
      <c r="V541" s="157"/>
      <c r="W541" s="157"/>
      <c r="X541" s="157"/>
      <c r="Y541" s="157"/>
      <c r="Z541" s="147"/>
      <c r="AA541" s="147"/>
      <c r="AB541" s="147"/>
      <c r="AC541" s="147"/>
      <c r="AD541" s="147"/>
      <c r="AE541" s="147"/>
      <c r="AF541" s="147"/>
      <c r="AG541" s="147" t="s">
        <v>174</v>
      </c>
      <c r="AH541" s="147"/>
      <c r="AI541" s="147"/>
      <c r="AJ541" s="147"/>
      <c r="AK541" s="147"/>
      <c r="AL541" s="147"/>
      <c r="AM541" s="147"/>
      <c r="AN541" s="147"/>
      <c r="AO541" s="147"/>
      <c r="AP541" s="147"/>
      <c r="AQ541" s="147"/>
      <c r="AR541" s="147"/>
      <c r="AS541" s="147"/>
      <c r="AT541" s="147"/>
      <c r="AU541" s="147"/>
      <c r="AV541" s="147"/>
      <c r="AW541" s="147"/>
      <c r="AX541" s="147"/>
      <c r="AY541" s="147"/>
      <c r="AZ541" s="147"/>
      <c r="BA541" s="147"/>
      <c r="BB541" s="147"/>
      <c r="BC541" s="147"/>
      <c r="BD541" s="147"/>
      <c r="BE541" s="147"/>
      <c r="BF541" s="147"/>
      <c r="BG541" s="147"/>
      <c r="BH541" s="147"/>
    </row>
    <row r="542" spans="1:60" outlineLevel="2" x14ac:dyDescent="0.2">
      <c r="A542" s="154"/>
      <c r="B542" s="155"/>
      <c r="C542" s="185" t="s">
        <v>1560</v>
      </c>
      <c r="D542" s="183"/>
      <c r="E542" s="184">
        <v>1</v>
      </c>
      <c r="F542" s="157"/>
      <c r="G542" s="157"/>
      <c r="H542" s="157"/>
      <c r="I542" s="157"/>
      <c r="J542" s="157"/>
      <c r="K542" s="157"/>
      <c r="L542" s="157"/>
      <c r="M542" s="157"/>
      <c r="N542" s="156"/>
      <c r="O542" s="156"/>
      <c r="P542" s="156"/>
      <c r="Q542" s="156"/>
      <c r="R542" s="157"/>
      <c r="S542" s="157"/>
      <c r="T542" s="157"/>
      <c r="U542" s="157"/>
      <c r="V542" s="157"/>
      <c r="W542" s="157"/>
      <c r="X542" s="157"/>
      <c r="Y542" s="157"/>
      <c r="Z542" s="147"/>
      <c r="AA542" s="147"/>
      <c r="AB542" s="147"/>
      <c r="AC542" s="147"/>
      <c r="AD542" s="147"/>
      <c r="AE542" s="147"/>
      <c r="AF542" s="147"/>
      <c r="AG542" s="147" t="s">
        <v>239</v>
      </c>
      <c r="AH542" s="147">
        <v>0</v>
      </c>
      <c r="AI542" s="147"/>
      <c r="AJ542" s="147"/>
      <c r="AK542" s="147"/>
      <c r="AL542" s="147"/>
      <c r="AM542" s="147"/>
      <c r="AN542" s="147"/>
      <c r="AO542" s="147"/>
      <c r="AP542" s="147"/>
      <c r="AQ542" s="147"/>
      <c r="AR542" s="147"/>
      <c r="AS542" s="147"/>
      <c r="AT542" s="147"/>
      <c r="AU542" s="147"/>
      <c r="AV542" s="147"/>
      <c r="AW542" s="147"/>
      <c r="AX542" s="147"/>
      <c r="AY542" s="147"/>
      <c r="AZ542" s="147"/>
      <c r="BA542" s="147"/>
      <c r="BB542" s="147"/>
      <c r="BC542" s="147"/>
      <c r="BD542" s="147"/>
      <c r="BE542" s="147"/>
      <c r="BF542" s="147"/>
      <c r="BG542" s="147"/>
      <c r="BH542" s="147"/>
    </row>
    <row r="543" spans="1:60" outlineLevel="1" x14ac:dyDescent="0.2">
      <c r="A543" s="171">
        <v>64</v>
      </c>
      <c r="B543" s="172" t="s">
        <v>1644</v>
      </c>
      <c r="C543" s="179" t="s">
        <v>1645</v>
      </c>
      <c r="D543" s="173" t="s">
        <v>414</v>
      </c>
      <c r="E543" s="174">
        <v>3</v>
      </c>
      <c r="F543" s="175"/>
      <c r="G543" s="176">
        <f>ROUND(E543*F543,2)</f>
        <v>0</v>
      </c>
      <c r="H543" s="158"/>
      <c r="I543" s="157">
        <f>ROUND(E543*H543,2)</f>
        <v>0</v>
      </c>
      <c r="J543" s="158"/>
      <c r="K543" s="157">
        <f>ROUND(E543*J543,2)</f>
        <v>0</v>
      </c>
      <c r="L543" s="157">
        <v>21</v>
      </c>
      <c r="M543" s="157">
        <f>G543*(1+L543/100)</f>
        <v>0</v>
      </c>
      <c r="N543" s="156">
        <v>1.65E-3</v>
      </c>
      <c r="O543" s="156">
        <f>ROUND(E543*N543,2)</f>
        <v>0</v>
      </c>
      <c r="P543" s="156">
        <v>0</v>
      </c>
      <c r="Q543" s="156">
        <f>ROUND(E543*P543,2)</f>
        <v>0</v>
      </c>
      <c r="R543" s="157" t="s">
        <v>402</v>
      </c>
      <c r="S543" s="157" t="s">
        <v>183</v>
      </c>
      <c r="T543" s="157" t="s">
        <v>595</v>
      </c>
      <c r="U543" s="157">
        <v>0</v>
      </c>
      <c r="V543" s="157">
        <f>ROUND(E543*U543,2)</f>
        <v>0</v>
      </c>
      <c r="W543" s="157"/>
      <c r="X543" s="157" t="s">
        <v>403</v>
      </c>
      <c r="Y543" s="157" t="s">
        <v>171</v>
      </c>
      <c r="Z543" s="147"/>
      <c r="AA543" s="147"/>
      <c r="AB543" s="147"/>
      <c r="AC543" s="147"/>
      <c r="AD543" s="147"/>
      <c r="AE543" s="147"/>
      <c r="AF543" s="147"/>
      <c r="AG543" s="147" t="s">
        <v>404</v>
      </c>
      <c r="AH543" s="147"/>
      <c r="AI543" s="147"/>
      <c r="AJ543" s="147"/>
      <c r="AK543" s="147"/>
      <c r="AL543" s="147"/>
      <c r="AM543" s="147"/>
      <c r="AN543" s="147"/>
      <c r="AO543" s="147"/>
      <c r="AP543" s="147"/>
      <c r="AQ543" s="147"/>
      <c r="AR543" s="147"/>
      <c r="AS543" s="147"/>
      <c r="AT543" s="147"/>
      <c r="AU543" s="147"/>
      <c r="AV543" s="147"/>
      <c r="AW543" s="147"/>
      <c r="AX543" s="147"/>
      <c r="AY543" s="147"/>
      <c r="AZ543" s="147"/>
      <c r="BA543" s="147"/>
      <c r="BB543" s="147"/>
      <c r="BC543" s="147"/>
      <c r="BD543" s="147"/>
      <c r="BE543" s="147"/>
      <c r="BF543" s="147"/>
      <c r="BG543" s="147"/>
      <c r="BH543" s="147"/>
    </row>
    <row r="544" spans="1:60" outlineLevel="2" x14ac:dyDescent="0.2">
      <c r="A544" s="154"/>
      <c r="B544" s="155"/>
      <c r="C544" s="253" t="s">
        <v>1643</v>
      </c>
      <c r="D544" s="254"/>
      <c r="E544" s="254"/>
      <c r="F544" s="254"/>
      <c r="G544" s="254"/>
      <c r="H544" s="157"/>
      <c r="I544" s="157"/>
      <c r="J544" s="157"/>
      <c r="K544" s="157"/>
      <c r="L544" s="157"/>
      <c r="M544" s="157"/>
      <c r="N544" s="156"/>
      <c r="O544" s="156"/>
      <c r="P544" s="156"/>
      <c r="Q544" s="156"/>
      <c r="R544" s="157"/>
      <c r="S544" s="157"/>
      <c r="T544" s="157"/>
      <c r="U544" s="157"/>
      <c r="V544" s="157"/>
      <c r="W544" s="157"/>
      <c r="X544" s="157"/>
      <c r="Y544" s="157"/>
      <c r="Z544" s="147"/>
      <c r="AA544" s="147"/>
      <c r="AB544" s="147"/>
      <c r="AC544" s="147"/>
      <c r="AD544" s="147"/>
      <c r="AE544" s="147"/>
      <c r="AF544" s="147"/>
      <c r="AG544" s="147" t="s">
        <v>174</v>
      </c>
      <c r="AH544" s="147"/>
      <c r="AI544" s="147"/>
      <c r="AJ544" s="147"/>
      <c r="AK544" s="147"/>
      <c r="AL544" s="147"/>
      <c r="AM544" s="147"/>
      <c r="AN544" s="147"/>
      <c r="AO544" s="147"/>
      <c r="AP544" s="147"/>
      <c r="AQ544" s="147"/>
      <c r="AR544" s="147"/>
      <c r="AS544" s="147"/>
      <c r="AT544" s="147"/>
      <c r="AU544" s="147"/>
      <c r="AV544" s="147"/>
      <c r="AW544" s="147"/>
      <c r="AX544" s="147"/>
      <c r="AY544" s="147"/>
      <c r="AZ544" s="147"/>
      <c r="BA544" s="147"/>
      <c r="BB544" s="147"/>
      <c r="BC544" s="147"/>
      <c r="BD544" s="147"/>
      <c r="BE544" s="147"/>
      <c r="BF544" s="147"/>
      <c r="BG544" s="147"/>
      <c r="BH544" s="147"/>
    </row>
    <row r="545" spans="1:60" outlineLevel="2" x14ac:dyDescent="0.2">
      <c r="A545" s="154"/>
      <c r="B545" s="155"/>
      <c r="C545" s="185" t="s">
        <v>1573</v>
      </c>
      <c r="D545" s="183"/>
      <c r="E545" s="184">
        <v>2</v>
      </c>
      <c r="F545" s="157"/>
      <c r="G545" s="157"/>
      <c r="H545" s="157"/>
      <c r="I545" s="157"/>
      <c r="J545" s="157"/>
      <c r="K545" s="157"/>
      <c r="L545" s="157"/>
      <c r="M545" s="157"/>
      <c r="N545" s="156"/>
      <c r="O545" s="156"/>
      <c r="P545" s="156"/>
      <c r="Q545" s="156"/>
      <c r="R545" s="157"/>
      <c r="S545" s="157"/>
      <c r="T545" s="157"/>
      <c r="U545" s="157"/>
      <c r="V545" s="157"/>
      <c r="W545" s="157"/>
      <c r="X545" s="157"/>
      <c r="Y545" s="157"/>
      <c r="Z545" s="147"/>
      <c r="AA545" s="147"/>
      <c r="AB545" s="147"/>
      <c r="AC545" s="147"/>
      <c r="AD545" s="147"/>
      <c r="AE545" s="147"/>
      <c r="AF545" s="147"/>
      <c r="AG545" s="147" t="s">
        <v>239</v>
      </c>
      <c r="AH545" s="147">
        <v>0</v>
      </c>
      <c r="AI545" s="147"/>
      <c r="AJ545" s="147"/>
      <c r="AK545" s="147"/>
      <c r="AL545" s="147"/>
      <c r="AM545" s="147"/>
      <c r="AN545" s="147"/>
      <c r="AO545" s="147"/>
      <c r="AP545" s="147"/>
      <c r="AQ545" s="147"/>
      <c r="AR545" s="147"/>
      <c r="AS545" s="147"/>
      <c r="AT545" s="147"/>
      <c r="AU545" s="147"/>
      <c r="AV545" s="147"/>
      <c r="AW545" s="147"/>
      <c r="AX545" s="147"/>
      <c r="AY545" s="147"/>
      <c r="AZ545" s="147"/>
      <c r="BA545" s="147"/>
      <c r="BB545" s="147"/>
      <c r="BC545" s="147"/>
      <c r="BD545" s="147"/>
      <c r="BE545" s="147"/>
      <c r="BF545" s="147"/>
      <c r="BG545" s="147"/>
      <c r="BH545" s="147"/>
    </row>
    <row r="546" spans="1:60" outlineLevel="3" x14ac:dyDescent="0.2">
      <c r="A546" s="154"/>
      <c r="B546" s="155"/>
      <c r="C546" s="185" t="s">
        <v>1560</v>
      </c>
      <c r="D546" s="183"/>
      <c r="E546" s="184">
        <v>1</v>
      </c>
      <c r="F546" s="157"/>
      <c r="G546" s="157"/>
      <c r="H546" s="157"/>
      <c r="I546" s="157"/>
      <c r="J546" s="157"/>
      <c r="K546" s="157"/>
      <c r="L546" s="157"/>
      <c r="M546" s="157"/>
      <c r="N546" s="156"/>
      <c r="O546" s="156"/>
      <c r="P546" s="156"/>
      <c r="Q546" s="156"/>
      <c r="R546" s="157"/>
      <c r="S546" s="157"/>
      <c r="T546" s="157"/>
      <c r="U546" s="157"/>
      <c r="V546" s="157"/>
      <c r="W546" s="157"/>
      <c r="X546" s="157"/>
      <c r="Y546" s="157"/>
      <c r="Z546" s="147"/>
      <c r="AA546" s="147"/>
      <c r="AB546" s="147"/>
      <c r="AC546" s="147"/>
      <c r="AD546" s="147"/>
      <c r="AE546" s="147"/>
      <c r="AF546" s="147"/>
      <c r="AG546" s="147" t="s">
        <v>239</v>
      </c>
      <c r="AH546" s="147">
        <v>0</v>
      </c>
      <c r="AI546" s="147"/>
      <c r="AJ546" s="147"/>
      <c r="AK546" s="147"/>
      <c r="AL546" s="147"/>
      <c r="AM546" s="147"/>
      <c r="AN546" s="147"/>
      <c r="AO546" s="147"/>
      <c r="AP546" s="147"/>
      <c r="AQ546" s="147"/>
      <c r="AR546" s="147"/>
      <c r="AS546" s="147"/>
      <c r="AT546" s="147"/>
      <c r="AU546" s="147"/>
      <c r="AV546" s="147"/>
      <c r="AW546" s="147"/>
      <c r="AX546" s="147"/>
      <c r="AY546" s="147"/>
      <c r="AZ546" s="147"/>
      <c r="BA546" s="147"/>
      <c r="BB546" s="147"/>
      <c r="BC546" s="147"/>
      <c r="BD546" s="147"/>
      <c r="BE546" s="147"/>
      <c r="BF546" s="147"/>
      <c r="BG546" s="147"/>
      <c r="BH546" s="147"/>
    </row>
    <row r="547" spans="1:60" outlineLevel="1" x14ac:dyDescent="0.2">
      <c r="A547" s="171">
        <v>65</v>
      </c>
      <c r="B547" s="172" t="s">
        <v>1646</v>
      </c>
      <c r="C547" s="179" t="s">
        <v>1647</v>
      </c>
      <c r="D547" s="173" t="s">
        <v>414</v>
      </c>
      <c r="E547" s="174">
        <v>10</v>
      </c>
      <c r="F547" s="175"/>
      <c r="G547" s="176">
        <f>ROUND(E547*F547,2)</f>
        <v>0</v>
      </c>
      <c r="H547" s="158"/>
      <c r="I547" s="157">
        <f>ROUND(E547*H547,2)</f>
        <v>0</v>
      </c>
      <c r="J547" s="158"/>
      <c r="K547" s="157">
        <f>ROUND(E547*J547,2)</f>
        <v>0</v>
      </c>
      <c r="L547" s="157">
        <v>21</v>
      </c>
      <c r="M547" s="157">
        <f>G547*(1+L547/100)</f>
        <v>0</v>
      </c>
      <c r="N547" s="156">
        <v>7.9000000000000001E-4</v>
      </c>
      <c r="O547" s="156">
        <f>ROUND(E547*N547,2)</f>
        <v>0.01</v>
      </c>
      <c r="P547" s="156">
        <v>0</v>
      </c>
      <c r="Q547" s="156">
        <f>ROUND(E547*P547,2)</f>
        <v>0</v>
      </c>
      <c r="R547" s="157" t="s">
        <v>402</v>
      </c>
      <c r="S547" s="157" t="s">
        <v>183</v>
      </c>
      <c r="T547" s="157" t="s">
        <v>595</v>
      </c>
      <c r="U547" s="157">
        <v>0</v>
      </c>
      <c r="V547" s="157">
        <f>ROUND(E547*U547,2)</f>
        <v>0</v>
      </c>
      <c r="W547" s="157"/>
      <c r="X547" s="157" t="s">
        <v>403</v>
      </c>
      <c r="Y547" s="157" t="s">
        <v>171</v>
      </c>
      <c r="Z547" s="147"/>
      <c r="AA547" s="147"/>
      <c r="AB547" s="147"/>
      <c r="AC547" s="147"/>
      <c r="AD547" s="147"/>
      <c r="AE547" s="147"/>
      <c r="AF547" s="147"/>
      <c r="AG547" s="147" t="s">
        <v>404</v>
      </c>
      <c r="AH547" s="147"/>
      <c r="AI547" s="147"/>
      <c r="AJ547" s="147"/>
      <c r="AK547" s="147"/>
      <c r="AL547" s="147"/>
      <c r="AM547" s="147"/>
      <c r="AN547" s="147"/>
      <c r="AO547" s="147"/>
      <c r="AP547" s="147"/>
      <c r="AQ547" s="147"/>
      <c r="AR547" s="147"/>
      <c r="AS547" s="147"/>
      <c r="AT547" s="147"/>
      <c r="AU547" s="147"/>
      <c r="AV547" s="147"/>
      <c r="AW547" s="147"/>
      <c r="AX547" s="147"/>
      <c r="AY547" s="147"/>
      <c r="AZ547" s="147"/>
      <c r="BA547" s="147"/>
      <c r="BB547" s="147"/>
      <c r="BC547" s="147"/>
      <c r="BD547" s="147"/>
      <c r="BE547" s="147"/>
      <c r="BF547" s="147"/>
      <c r="BG547" s="147"/>
      <c r="BH547" s="147"/>
    </row>
    <row r="548" spans="1:60" outlineLevel="2" x14ac:dyDescent="0.2">
      <c r="A548" s="154"/>
      <c r="B548" s="155"/>
      <c r="C548" s="253" t="s">
        <v>1643</v>
      </c>
      <c r="D548" s="254"/>
      <c r="E548" s="254"/>
      <c r="F548" s="254"/>
      <c r="G548" s="254"/>
      <c r="H548" s="157"/>
      <c r="I548" s="157"/>
      <c r="J548" s="157"/>
      <c r="K548" s="157"/>
      <c r="L548" s="157"/>
      <c r="M548" s="157"/>
      <c r="N548" s="156"/>
      <c r="O548" s="156"/>
      <c r="P548" s="156"/>
      <c r="Q548" s="156"/>
      <c r="R548" s="157"/>
      <c r="S548" s="157"/>
      <c r="T548" s="157"/>
      <c r="U548" s="157"/>
      <c r="V548" s="157"/>
      <c r="W548" s="157"/>
      <c r="X548" s="157"/>
      <c r="Y548" s="157"/>
      <c r="Z548" s="147"/>
      <c r="AA548" s="147"/>
      <c r="AB548" s="147"/>
      <c r="AC548" s="147"/>
      <c r="AD548" s="147"/>
      <c r="AE548" s="147"/>
      <c r="AF548" s="147"/>
      <c r="AG548" s="147" t="s">
        <v>174</v>
      </c>
      <c r="AH548" s="147"/>
      <c r="AI548" s="147"/>
      <c r="AJ548" s="147"/>
      <c r="AK548" s="147"/>
      <c r="AL548" s="147"/>
      <c r="AM548" s="147"/>
      <c r="AN548" s="147"/>
      <c r="AO548" s="147"/>
      <c r="AP548" s="147"/>
      <c r="AQ548" s="147"/>
      <c r="AR548" s="147"/>
      <c r="AS548" s="147"/>
      <c r="AT548" s="147"/>
      <c r="AU548" s="147"/>
      <c r="AV548" s="147"/>
      <c r="AW548" s="147"/>
      <c r="AX548" s="147"/>
      <c r="AY548" s="147"/>
      <c r="AZ548" s="147"/>
      <c r="BA548" s="147"/>
      <c r="BB548" s="147"/>
      <c r="BC548" s="147"/>
      <c r="BD548" s="147"/>
      <c r="BE548" s="147"/>
      <c r="BF548" s="147"/>
      <c r="BG548" s="147"/>
      <c r="BH548" s="147"/>
    </row>
    <row r="549" spans="1:60" outlineLevel="2" x14ac:dyDescent="0.2">
      <c r="A549" s="154"/>
      <c r="B549" s="155"/>
      <c r="C549" s="185" t="s">
        <v>1573</v>
      </c>
      <c r="D549" s="183"/>
      <c r="E549" s="184">
        <v>2</v>
      </c>
      <c r="F549" s="157"/>
      <c r="G549" s="157"/>
      <c r="H549" s="157"/>
      <c r="I549" s="157"/>
      <c r="J549" s="157"/>
      <c r="K549" s="157"/>
      <c r="L549" s="157"/>
      <c r="M549" s="157"/>
      <c r="N549" s="156"/>
      <c r="O549" s="156"/>
      <c r="P549" s="156"/>
      <c r="Q549" s="156"/>
      <c r="R549" s="157"/>
      <c r="S549" s="157"/>
      <c r="T549" s="157"/>
      <c r="U549" s="157"/>
      <c r="V549" s="157"/>
      <c r="W549" s="157"/>
      <c r="X549" s="157"/>
      <c r="Y549" s="157"/>
      <c r="Z549" s="147"/>
      <c r="AA549" s="147"/>
      <c r="AB549" s="147"/>
      <c r="AC549" s="147"/>
      <c r="AD549" s="147"/>
      <c r="AE549" s="147"/>
      <c r="AF549" s="147"/>
      <c r="AG549" s="147" t="s">
        <v>239</v>
      </c>
      <c r="AH549" s="147">
        <v>0</v>
      </c>
      <c r="AI549" s="147"/>
      <c r="AJ549" s="147"/>
      <c r="AK549" s="147"/>
      <c r="AL549" s="147"/>
      <c r="AM549" s="147"/>
      <c r="AN549" s="147"/>
      <c r="AO549" s="147"/>
      <c r="AP549" s="147"/>
      <c r="AQ549" s="147"/>
      <c r="AR549" s="147"/>
      <c r="AS549" s="147"/>
      <c r="AT549" s="147"/>
      <c r="AU549" s="147"/>
      <c r="AV549" s="147"/>
      <c r="AW549" s="147"/>
      <c r="AX549" s="147"/>
      <c r="AY549" s="147"/>
      <c r="AZ549" s="147"/>
      <c r="BA549" s="147"/>
      <c r="BB549" s="147"/>
      <c r="BC549" s="147"/>
      <c r="BD549" s="147"/>
      <c r="BE549" s="147"/>
      <c r="BF549" s="147"/>
      <c r="BG549" s="147"/>
      <c r="BH549" s="147"/>
    </row>
    <row r="550" spans="1:60" outlineLevel="3" x14ac:dyDescent="0.2">
      <c r="A550" s="154"/>
      <c r="B550" s="155"/>
      <c r="C550" s="185" t="s">
        <v>1604</v>
      </c>
      <c r="D550" s="183"/>
      <c r="E550" s="184">
        <v>2</v>
      </c>
      <c r="F550" s="157"/>
      <c r="G550" s="157"/>
      <c r="H550" s="157"/>
      <c r="I550" s="157"/>
      <c r="J550" s="157"/>
      <c r="K550" s="157"/>
      <c r="L550" s="157"/>
      <c r="M550" s="157"/>
      <c r="N550" s="156"/>
      <c r="O550" s="156"/>
      <c r="P550" s="156"/>
      <c r="Q550" s="156"/>
      <c r="R550" s="157"/>
      <c r="S550" s="157"/>
      <c r="T550" s="157"/>
      <c r="U550" s="157"/>
      <c r="V550" s="157"/>
      <c r="W550" s="157"/>
      <c r="X550" s="157"/>
      <c r="Y550" s="157"/>
      <c r="Z550" s="147"/>
      <c r="AA550" s="147"/>
      <c r="AB550" s="147"/>
      <c r="AC550" s="147"/>
      <c r="AD550" s="147"/>
      <c r="AE550" s="147"/>
      <c r="AF550" s="147"/>
      <c r="AG550" s="147" t="s">
        <v>239</v>
      </c>
      <c r="AH550" s="147">
        <v>0</v>
      </c>
      <c r="AI550" s="147"/>
      <c r="AJ550" s="147"/>
      <c r="AK550" s="147"/>
      <c r="AL550" s="147"/>
      <c r="AM550" s="147"/>
      <c r="AN550" s="147"/>
      <c r="AO550" s="147"/>
      <c r="AP550" s="147"/>
      <c r="AQ550" s="147"/>
      <c r="AR550" s="147"/>
      <c r="AS550" s="147"/>
      <c r="AT550" s="147"/>
      <c r="AU550" s="147"/>
      <c r="AV550" s="147"/>
      <c r="AW550" s="147"/>
      <c r="AX550" s="147"/>
      <c r="AY550" s="147"/>
      <c r="AZ550" s="147"/>
      <c r="BA550" s="147"/>
      <c r="BB550" s="147"/>
      <c r="BC550" s="147"/>
      <c r="BD550" s="147"/>
      <c r="BE550" s="147"/>
      <c r="BF550" s="147"/>
      <c r="BG550" s="147"/>
      <c r="BH550" s="147"/>
    </row>
    <row r="551" spans="1:60" outlineLevel="3" x14ac:dyDescent="0.2">
      <c r="A551" s="154"/>
      <c r="B551" s="155"/>
      <c r="C551" s="185" t="s">
        <v>1648</v>
      </c>
      <c r="D551" s="183"/>
      <c r="E551" s="184">
        <v>2</v>
      </c>
      <c r="F551" s="157"/>
      <c r="G551" s="157"/>
      <c r="H551" s="157"/>
      <c r="I551" s="157"/>
      <c r="J551" s="157"/>
      <c r="K551" s="157"/>
      <c r="L551" s="157"/>
      <c r="M551" s="157"/>
      <c r="N551" s="156"/>
      <c r="O551" s="156"/>
      <c r="P551" s="156"/>
      <c r="Q551" s="156"/>
      <c r="R551" s="157"/>
      <c r="S551" s="157"/>
      <c r="T551" s="157"/>
      <c r="U551" s="157"/>
      <c r="V551" s="157"/>
      <c r="W551" s="157"/>
      <c r="X551" s="157"/>
      <c r="Y551" s="157"/>
      <c r="Z551" s="147"/>
      <c r="AA551" s="147"/>
      <c r="AB551" s="147"/>
      <c r="AC551" s="147"/>
      <c r="AD551" s="147"/>
      <c r="AE551" s="147"/>
      <c r="AF551" s="147"/>
      <c r="AG551" s="147" t="s">
        <v>239</v>
      </c>
      <c r="AH551" s="147">
        <v>0</v>
      </c>
      <c r="AI551" s="147"/>
      <c r="AJ551" s="147"/>
      <c r="AK551" s="147"/>
      <c r="AL551" s="147"/>
      <c r="AM551" s="147"/>
      <c r="AN551" s="147"/>
      <c r="AO551" s="147"/>
      <c r="AP551" s="147"/>
      <c r="AQ551" s="147"/>
      <c r="AR551" s="147"/>
      <c r="AS551" s="147"/>
      <c r="AT551" s="147"/>
      <c r="AU551" s="147"/>
      <c r="AV551" s="147"/>
      <c r="AW551" s="147"/>
      <c r="AX551" s="147"/>
      <c r="AY551" s="147"/>
      <c r="AZ551" s="147"/>
      <c r="BA551" s="147"/>
      <c r="BB551" s="147"/>
      <c r="BC551" s="147"/>
      <c r="BD551" s="147"/>
      <c r="BE551" s="147"/>
      <c r="BF551" s="147"/>
      <c r="BG551" s="147"/>
      <c r="BH551" s="147"/>
    </row>
    <row r="552" spans="1:60" outlineLevel="3" x14ac:dyDescent="0.2">
      <c r="A552" s="154"/>
      <c r="B552" s="155"/>
      <c r="C552" s="185" t="s">
        <v>1597</v>
      </c>
      <c r="D552" s="183"/>
      <c r="E552" s="184">
        <v>2</v>
      </c>
      <c r="F552" s="157"/>
      <c r="G552" s="157"/>
      <c r="H552" s="157"/>
      <c r="I552" s="157"/>
      <c r="J552" s="157"/>
      <c r="K552" s="157"/>
      <c r="L552" s="157"/>
      <c r="M552" s="157"/>
      <c r="N552" s="156"/>
      <c r="O552" s="156"/>
      <c r="P552" s="156"/>
      <c r="Q552" s="156"/>
      <c r="R552" s="157"/>
      <c r="S552" s="157"/>
      <c r="T552" s="157"/>
      <c r="U552" s="157"/>
      <c r="V552" s="157"/>
      <c r="W552" s="157"/>
      <c r="X552" s="157"/>
      <c r="Y552" s="157"/>
      <c r="Z552" s="147"/>
      <c r="AA552" s="147"/>
      <c r="AB552" s="147"/>
      <c r="AC552" s="147"/>
      <c r="AD552" s="147"/>
      <c r="AE552" s="147"/>
      <c r="AF552" s="147"/>
      <c r="AG552" s="147" t="s">
        <v>239</v>
      </c>
      <c r="AH552" s="147">
        <v>0</v>
      </c>
      <c r="AI552" s="147"/>
      <c r="AJ552" s="147"/>
      <c r="AK552" s="147"/>
      <c r="AL552" s="147"/>
      <c r="AM552" s="147"/>
      <c r="AN552" s="147"/>
      <c r="AO552" s="147"/>
      <c r="AP552" s="147"/>
      <c r="AQ552" s="147"/>
      <c r="AR552" s="147"/>
      <c r="AS552" s="147"/>
      <c r="AT552" s="147"/>
      <c r="AU552" s="147"/>
      <c r="AV552" s="147"/>
      <c r="AW552" s="147"/>
      <c r="AX552" s="147"/>
      <c r="AY552" s="147"/>
      <c r="AZ552" s="147"/>
      <c r="BA552" s="147"/>
      <c r="BB552" s="147"/>
      <c r="BC552" s="147"/>
      <c r="BD552" s="147"/>
      <c r="BE552" s="147"/>
      <c r="BF552" s="147"/>
      <c r="BG552" s="147"/>
      <c r="BH552" s="147"/>
    </row>
    <row r="553" spans="1:60" outlineLevel="3" x14ac:dyDescent="0.2">
      <c r="A553" s="154"/>
      <c r="B553" s="155"/>
      <c r="C553" s="185" t="s">
        <v>1598</v>
      </c>
      <c r="D553" s="183"/>
      <c r="E553" s="184">
        <v>2</v>
      </c>
      <c r="F553" s="157"/>
      <c r="G553" s="157"/>
      <c r="H553" s="157"/>
      <c r="I553" s="157"/>
      <c r="J553" s="157"/>
      <c r="K553" s="157"/>
      <c r="L553" s="157"/>
      <c r="M553" s="157"/>
      <c r="N553" s="156"/>
      <c r="O553" s="156"/>
      <c r="P553" s="156"/>
      <c r="Q553" s="156"/>
      <c r="R553" s="157"/>
      <c r="S553" s="157"/>
      <c r="T553" s="157"/>
      <c r="U553" s="157"/>
      <c r="V553" s="157"/>
      <c r="W553" s="157"/>
      <c r="X553" s="157"/>
      <c r="Y553" s="157"/>
      <c r="Z553" s="147"/>
      <c r="AA553" s="147"/>
      <c r="AB553" s="147"/>
      <c r="AC553" s="147"/>
      <c r="AD553" s="147"/>
      <c r="AE553" s="147"/>
      <c r="AF553" s="147"/>
      <c r="AG553" s="147" t="s">
        <v>239</v>
      </c>
      <c r="AH553" s="147">
        <v>0</v>
      </c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  <c r="BC553" s="147"/>
      <c r="BD553" s="147"/>
      <c r="BE553" s="147"/>
      <c r="BF553" s="147"/>
      <c r="BG553" s="147"/>
      <c r="BH553" s="147"/>
    </row>
    <row r="554" spans="1:60" outlineLevel="1" x14ac:dyDescent="0.2">
      <c r="A554" s="171">
        <v>66</v>
      </c>
      <c r="B554" s="172" t="s">
        <v>1649</v>
      </c>
      <c r="C554" s="179" t="s">
        <v>1650</v>
      </c>
      <c r="D554" s="173" t="s">
        <v>414</v>
      </c>
      <c r="E554" s="174">
        <v>3</v>
      </c>
      <c r="F554" s="175"/>
      <c r="G554" s="176">
        <f>ROUND(E554*F554,2)</f>
        <v>0</v>
      </c>
      <c r="H554" s="158"/>
      <c r="I554" s="157">
        <f>ROUND(E554*H554,2)</f>
        <v>0</v>
      </c>
      <c r="J554" s="158"/>
      <c r="K554" s="157">
        <f>ROUND(E554*J554,2)</f>
        <v>0</v>
      </c>
      <c r="L554" s="157">
        <v>21</v>
      </c>
      <c r="M554" s="157">
        <f>G554*(1+L554/100)</f>
        <v>0</v>
      </c>
      <c r="N554" s="156">
        <v>7.3349999999999999E-2</v>
      </c>
      <c r="O554" s="156">
        <f>ROUND(E554*N554,2)</f>
        <v>0.22</v>
      </c>
      <c r="P554" s="156">
        <v>0</v>
      </c>
      <c r="Q554" s="156">
        <f>ROUND(E554*P554,2)</f>
        <v>0</v>
      </c>
      <c r="R554" s="157"/>
      <c r="S554" s="157" t="s">
        <v>183</v>
      </c>
      <c r="T554" s="157" t="s">
        <v>595</v>
      </c>
      <c r="U554" s="157">
        <v>1.56</v>
      </c>
      <c r="V554" s="157">
        <f>ROUND(E554*U554,2)</f>
        <v>4.68</v>
      </c>
      <c r="W554" s="157"/>
      <c r="X554" s="157" t="s">
        <v>234</v>
      </c>
      <c r="Y554" s="157" t="s">
        <v>171</v>
      </c>
      <c r="Z554" s="147"/>
      <c r="AA554" s="147"/>
      <c r="AB554" s="147"/>
      <c r="AC554" s="147"/>
      <c r="AD554" s="147"/>
      <c r="AE554" s="147"/>
      <c r="AF554" s="147"/>
      <c r="AG554" s="147" t="s">
        <v>235</v>
      </c>
      <c r="AH554" s="147"/>
      <c r="AI554" s="147"/>
      <c r="AJ554" s="147"/>
      <c r="AK554" s="147"/>
      <c r="AL554" s="147"/>
      <c r="AM554" s="147"/>
      <c r="AN554" s="147"/>
      <c r="AO554" s="147"/>
      <c r="AP554" s="147"/>
      <c r="AQ554" s="147"/>
      <c r="AR554" s="147"/>
      <c r="AS554" s="147"/>
      <c r="AT554" s="147"/>
      <c r="AU554" s="147"/>
      <c r="AV554" s="147"/>
      <c r="AW554" s="147"/>
      <c r="AX554" s="147"/>
      <c r="AY554" s="147"/>
      <c r="AZ554" s="147"/>
      <c r="BA554" s="147"/>
      <c r="BB554" s="147"/>
      <c r="BC554" s="147"/>
      <c r="BD554" s="147"/>
      <c r="BE554" s="147"/>
      <c r="BF554" s="147"/>
      <c r="BG554" s="147"/>
      <c r="BH554" s="147"/>
    </row>
    <row r="555" spans="1:60" outlineLevel="2" x14ac:dyDescent="0.2">
      <c r="A555" s="154"/>
      <c r="B555" s="155"/>
      <c r="C555" s="253" t="s">
        <v>1651</v>
      </c>
      <c r="D555" s="254"/>
      <c r="E555" s="254"/>
      <c r="F555" s="254"/>
      <c r="G555" s="254"/>
      <c r="H555" s="157"/>
      <c r="I555" s="157"/>
      <c r="J555" s="157"/>
      <c r="K555" s="157"/>
      <c r="L555" s="157"/>
      <c r="M555" s="157"/>
      <c r="N555" s="156"/>
      <c r="O555" s="156"/>
      <c r="P555" s="156"/>
      <c r="Q555" s="156"/>
      <c r="R555" s="157"/>
      <c r="S555" s="157"/>
      <c r="T555" s="157"/>
      <c r="U555" s="157"/>
      <c r="V555" s="157"/>
      <c r="W555" s="157"/>
      <c r="X555" s="157"/>
      <c r="Y555" s="157"/>
      <c r="Z555" s="147"/>
      <c r="AA555" s="147"/>
      <c r="AB555" s="147"/>
      <c r="AC555" s="147"/>
      <c r="AD555" s="147"/>
      <c r="AE555" s="147"/>
      <c r="AF555" s="147"/>
      <c r="AG555" s="147" t="s">
        <v>174</v>
      </c>
      <c r="AH555" s="147"/>
      <c r="AI555" s="147"/>
      <c r="AJ555" s="147"/>
      <c r="AK555" s="147"/>
      <c r="AL555" s="147"/>
      <c r="AM555" s="147"/>
      <c r="AN555" s="147"/>
      <c r="AO555" s="147"/>
      <c r="AP555" s="147"/>
      <c r="AQ555" s="147"/>
      <c r="AR555" s="147"/>
      <c r="AS555" s="147"/>
      <c r="AT555" s="147"/>
      <c r="AU555" s="147"/>
      <c r="AV555" s="147"/>
      <c r="AW555" s="147"/>
      <c r="AX555" s="147"/>
      <c r="AY555" s="147"/>
      <c r="AZ555" s="147"/>
      <c r="BA555" s="147"/>
      <c r="BB555" s="147"/>
      <c r="BC555" s="147"/>
      <c r="BD555" s="147"/>
      <c r="BE555" s="147"/>
      <c r="BF555" s="147"/>
      <c r="BG555" s="147"/>
      <c r="BH555" s="147"/>
    </row>
    <row r="556" spans="1:60" outlineLevel="3" x14ac:dyDescent="0.2">
      <c r="A556" s="154"/>
      <c r="B556" s="155"/>
      <c r="C556" s="251" t="s">
        <v>1652</v>
      </c>
      <c r="D556" s="252"/>
      <c r="E556" s="252"/>
      <c r="F556" s="252"/>
      <c r="G556" s="252"/>
      <c r="H556" s="157"/>
      <c r="I556" s="157"/>
      <c r="J556" s="157"/>
      <c r="K556" s="157"/>
      <c r="L556" s="157"/>
      <c r="M556" s="157"/>
      <c r="N556" s="156"/>
      <c r="O556" s="156"/>
      <c r="P556" s="156"/>
      <c r="Q556" s="156"/>
      <c r="R556" s="157"/>
      <c r="S556" s="157"/>
      <c r="T556" s="157"/>
      <c r="U556" s="157"/>
      <c r="V556" s="157"/>
      <c r="W556" s="157"/>
      <c r="X556" s="157"/>
      <c r="Y556" s="157"/>
      <c r="Z556" s="147"/>
      <c r="AA556" s="147"/>
      <c r="AB556" s="147"/>
      <c r="AC556" s="147"/>
      <c r="AD556" s="147"/>
      <c r="AE556" s="147"/>
      <c r="AF556" s="147"/>
      <c r="AG556" s="147" t="s">
        <v>174</v>
      </c>
      <c r="AH556" s="147"/>
      <c r="AI556" s="147"/>
      <c r="AJ556" s="147"/>
      <c r="AK556" s="147"/>
      <c r="AL556" s="147"/>
      <c r="AM556" s="147"/>
      <c r="AN556" s="147"/>
      <c r="AO556" s="147"/>
      <c r="AP556" s="147"/>
      <c r="AQ556" s="147"/>
      <c r="AR556" s="147"/>
      <c r="AS556" s="147"/>
      <c r="AT556" s="147"/>
      <c r="AU556" s="147"/>
      <c r="AV556" s="147"/>
      <c r="AW556" s="147"/>
      <c r="AX556" s="147"/>
      <c r="AY556" s="147"/>
      <c r="AZ556" s="147"/>
      <c r="BA556" s="147"/>
      <c r="BB556" s="147"/>
      <c r="BC556" s="147"/>
      <c r="BD556" s="147"/>
      <c r="BE556" s="147"/>
      <c r="BF556" s="147"/>
      <c r="BG556" s="147"/>
      <c r="BH556" s="147"/>
    </row>
    <row r="557" spans="1:60" outlineLevel="3" x14ac:dyDescent="0.2">
      <c r="A557" s="154"/>
      <c r="B557" s="155"/>
      <c r="C557" s="251" t="s">
        <v>1653</v>
      </c>
      <c r="D557" s="252"/>
      <c r="E557" s="252"/>
      <c r="F557" s="252"/>
      <c r="G557" s="252"/>
      <c r="H557" s="157"/>
      <c r="I557" s="157"/>
      <c r="J557" s="157"/>
      <c r="K557" s="157"/>
      <c r="L557" s="157"/>
      <c r="M557" s="157"/>
      <c r="N557" s="156"/>
      <c r="O557" s="156"/>
      <c r="P557" s="156"/>
      <c r="Q557" s="156"/>
      <c r="R557" s="157"/>
      <c r="S557" s="157"/>
      <c r="T557" s="157"/>
      <c r="U557" s="157"/>
      <c r="V557" s="157"/>
      <c r="W557" s="157"/>
      <c r="X557" s="157"/>
      <c r="Y557" s="157"/>
      <c r="Z557" s="147"/>
      <c r="AA557" s="147"/>
      <c r="AB557" s="147"/>
      <c r="AC557" s="147"/>
      <c r="AD557" s="147"/>
      <c r="AE557" s="147"/>
      <c r="AF557" s="147"/>
      <c r="AG557" s="147" t="s">
        <v>174</v>
      </c>
      <c r="AH557" s="147"/>
      <c r="AI557" s="147"/>
      <c r="AJ557" s="147"/>
      <c r="AK557" s="147"/>
      <c r="AL557" s="147"/>
      <c r="AM557" s="147"/>
      <c r="AN557" s="147"/>
      <c r="AO557" s="147"/>
      <c r="AP557" s="147"/>
      <c r="AQ557" s="147"/>
      <c r="AR557" s="147"/>
      <c r="AS557" s="147"/>
      <c r="AT557" s="147"/>
      <c r="AU557" s="147"/>
      <c r="AV557" s="147"/>
      <c r="AW557" s="147"/>
      <c r="AX557" s="147"/>
      <c r="AY557" s="147"/>
      <c r="AZ557" s="147"/>
      <c r="BA557" s="147"/>
      <c r="BB557" s="147"/>
      <c r="BC557" s="147"/>
      <c r="BD557" s="147"/>
      <c r="BE557" s="147"/>
      <c r="BF557" s="147"/>
      <c r="BG557" s="147"/>
      <c r="BH557" s="147"/>
    </row>
    <row r="558" spans="1:60" ht="22.5" outlineLevel="3" x14ac:dyDescent="0.2">
      <c r="A558" s="154"/>
      <c r="B558" s="155"/>
      <c r="C558" s="251" t="s">
        <v>1654</v>
      </c>
      <c r="D558" s="252"/>
      <c r="E558" s="252"/>
      <c r="F558" s="252"/>
      <c r="G558" s="252"/>
      <c r="H558" s="157"/>
      <c r="I558" s="157"/>
      <c r="J558" s="157"/>
      <c r="K558" s="157"/>
      <c r="L558" s="157"/>
      <c r="M558" s="157"/>
      <c r="N558" s="156"/>
      <c r="O558" s="156"/>
      <c r="P558" s="156"/>
      <c r="Q558" s="156"/>
      <c r="R558" s="157"/>
      <c r="S558" s="157"/>
      <c r="T558" s="157"/>
      <c r="U558" s="157"/>
      <c r="V558" s="157"/>
      <c r="W558" s="157"/>
      <c r="X558" s="157"/>
      <c r="Y558" s="157"/>
      <c r="Z558" s="147"/>
      <c r="AA558" s="147"/>
      <c r="AB558" s="147"/>
      <c r="AC558" s="147"/>
      <c r="AD558" s="147"/>
      <c r="AE558" s="147"/>
      <c r="AF558" s="147"/>
      <c r="AG558" s="147" t="s">
        <v>174</v>
      </c>
      <c r="AH558" s="147"/>
      <c r="AI558" s="147"/>
      <c r="AJ558" s="147"/>
      <c r="AK558" s="147"/>
      <c r="AL558" s="147"/>
      <c r="AM558" s="147"/>
      <c r="AN558" s="147"/>
      <c r="AO558" s="147"/>
      <c r="AP558" s="147"/>
      <c r="AQ558" s="147"/>
      <c r="AR558" s="147"/>
      <c r="AS558" s="147"/>
      <c r="AT558" s="147"/>
      <c r="AU558" s="147"/>
      <c r="AV558" s="147"/>
      <c r="AW558" s="147"/>
      <c r="AX558" s="147"/>
      <c r="AY558" s="147"/>
      <c r="AZ558" s="147"/>
      <c r="BA558" s="177" t="str">
        <f>C558</f>
        <v>- provedení napojení vč. doplňkových kosntrucí (manžety apod.) osazení potrubí, utěsnění otvoru okolo potrubí atd.</v>
      </c>
      <c r="BB558" s="147"/>
      <c r="BC558" s="147"/>
      <c r="BD558" s="147"/>
      <c r="BE558" s="147"/>
      <c r="BF558" s="147"/>
      <c r="BG558" s="147"/>
      <c r="BH558" s="147"/>
    </row>
    <row r="559" spans="1:60" outlineLevel="3" x14ac:dyDescent="0.2">
      <c r="A559" s="154"/>
      <c r="B559" s="155"/>
      <c r="C559" s="251" t="s">
        <v>1655</v>
      </c>
      <c r="D559" s="252"/>
      <c r="E559" s="252"/>
      <c r="F559" s="252"/>
      <c r="G559" s="252"/>
      <c r="H559" s="157"/>
      <c r="I559" s="157"/>
      <c r="J559" s="157"/>
      <c r="K559" s="157"/>
      <c r="L559" s="157"/>
      <c r="M559" s="157"/>
      <c r="N559" s="156"/>
      <c r="O559" s="156"/>
      <c r="P559" s="156"/>
      <c r="Q559" s="156"/>
      <c r="R559" s="157"/>
      <c r="S559" s="157"/>
      <c r="T559" s="157"/>
      <c r="U559" s="157"/>
      <c r="V559" s="157"/>
      <c r="W559" s="157"/>
      <c r="X559" s="157"/>
      <c r="Y559" s="157"/>
      <c r="Z559" s="147"/>
      <c r="AA559" s="147"/>
      <c r="AB559" s="147"/>
      <c r="AC559" s="147"/>
      <c r="AD559" s="147"/>
      <c r="AE559" s="147"/>
      <c r="AF559" s="147"/>
      <c r="AG559" s="147" t="s">
        <v>174</v>
      </c>
      <c r="AH559" s="147"/>
      <c r="AI559" s="147"/>
      <c r="AJ559" s="147"/>
      <c r="AK559" s="147"/>
      <c r="AL559" s="147"/>
      <c r="AM559" s="147"/>
      <c r="AN559" s="147"/>
      <c r="AO559" s="147"/>
      <c r="AP559" s="147"/>
      <c r="AQ559" s="147"/>
      <c r="AR559" s="147"/>
      <c r="AS559" s="147"/>
      <c r="AT559" s="147"/>
      <c r="AU559" s="147"/>
      <c r="AV559" s="147"/>
      <c r="AW559" s="147"/>
      <c r="AX559" s="147"/>
      <c r="AY559" s="147"/>
      <c r="AZ559" s="147"/>
      <c r="BA559" s="147"/>
      <c r="BB559" s="147"/>
      <c r="BC559" s="147"/>
      <c r="BD559" s="147"/>
      <c r="BE559" s="147"/>
      <c r="BF559" s="147"/>
      <c r="BG559" s="147"/>
      <c r="BH559" s="147"/>
    </row>
    <row r="560" spans="1:60" outlineLevel="1" x14ac:dyDescent="0.2">
      <c r="A560" s="171">
        <v>67</v>
      </c>
      <c r="B560" s="172" t="s">
        <v>1649</v>
      </c>
      <c r="C560" s="179" t="s">
        <v>1650</v>
      </c>
      <c r="D560" s="173" t="s">
        <v>414</v>
      </c>
      <c r="E560" s="174">
        <v>35</v>
      </c>
      <c r="F560" s="175"/>
      <c r="G560" s="176">
        <f>ROUND(E560*F560,2)</f>
        <v>0</v>
      </c>
      <c r="H560" s="158"/>
      <c r="I560" s="157">
        <f>ROUND(E560*H560,2)</f>
        <v>0</v>
      </c>
      <c r="J560" s="158"/>
      <c r="K560" s="157">
        <f>ROUND(E560*J560,2)</f>
        <v>0</v>
      </c>
      <c r="L560" s="157">
        <v>21</v>
      </c>
      <c r="M560" s="157">
        <f>G560*(1+L560/100)</f>
        <v>0</v>
      </c>
      <c r="N560" s="156">
        <v>7.3349999999999999E-2</v>
      </c>
      <c r="O560" s="156">
        <f>ROUND(E560*N560,2)</f>
        <v>2.57</v>
      </c>
      <c r="P560" s="156">
        <v>0</v>
      </c>
      <c r="Q560" s="156">
        <f>ROUND(E560*P560,2)</f>
        <v>0</v>
      </c>
      <c r="R560" s="157"/>
      <c r="S560" s="157" t="s">
        <v>183</v>
      </c>
      <c r="T560" s="157" t="s">
        <v>595</v>
      </c>
      <c r="U560" s="157">
        <v>1.56</v>
      </c>
      <c r="V560" s="157">
        <f>ROUND(E560*U560,2)</f>
        <v>54.6</v>
      </c>
      <c r="W560" s="157"/>
      <c r="X560" s="157" t="s">
        <v>234</v>
      </c>
      <c r="Y560" s="157" t="s">
        <v>171</v>
      </c>
      <c r="Z560" s="147"/>
      <c r="AA560" s="147"/>
      <c r="AB560" s="147"/>
      <c r="AC560" s="147"/>
      <c r="AD560" s="147"/>
      <c r="AE560" s="147"/>
      <c r="AF560" s="147"/>
      <c r="AG560" s="147" t="s">
        <v>235</v>
      </c>
      <c r="AH560" s="147"/>
      <c r="AI560" s="147"/>
      <c r="AJ560" s="147"/>
      <c r="AK560" s="147"/>
      <c r="AL560" s="147"/>
      <c r="AM560" s="147"/>
      <c r="AN560" s="147"/>
      <c r="AO560" s="147"/>
      <c r="AP560" s="147"/>
      <c r="AQ560" s="147"/>
      <c r="AR560" s="147"/>
      <c r="AS560" s="147"/>
      <c r="AT560" s="147"/>
      <c r="AU560" s="147"/>
      <c r="AV560" s="147"/>
      <c r="AW560" s="147"/>
      <c r="AX560" s="147"/>
      <c r="AY560" s="147"/>
      <c r="AZ560" s="147"/>
      <c r="BA560" s="147"/>
      <c r="BB560" s="147"/>
      <c r="BC560" s="147"/>
      <c r="BD560" s="147"/>
      <c r="BE560" s="147"/>
      <c r="BF560" s="147"/>
      <c r="BG560" s="147"/>
      <c r="BH560" s="147"/>
    </row>
    <row r="561" spans="1:60" outlineLevel="2" x14ac:dyDescent="0.2">
      <c r="A561" s="154"/>
      <c r="B561" s="155"/>
      <c r="C561" s="253" t="s">
        <v>1656</v>
      </c>
      <c r="D561" s="254"/>
      <c r="E561" s="254"/>
      <c r="F561" s="254"/>
      <c r="G561" s="254"/>
      <c r="H561" s="157"/>
      <c r="I561" s="157"/>
      <c r="J561" s="157"/>
      <c r="K561" s="157"/>
      <c r="L561" s="157"/>
      <c r="M561" s="157"/>
      <c r="N561" s="156"/>
      <c r="O561" s="156"/>
      <c r="P561" s="156"/>
      <c r="Q561" s="156"/>
      <c r="R561" s="157"/>
      <c r="S561" s="157"/>
      <c r="T561" s="157"/>
      <c r="U561" s="157"/>
      <c r="V561" s="157"/>
      <c r="W561" s="157"/>
      <c r="X561" s="157"/>
      <c r="Y561" s="157"/>
      <c r="Z561" s="147"/>
      <c r="AA561" s="147"/>
      <c r="AB561" s="147"/>
      <c r="AC561" s="147"/>
      <c r="AD561" s="147"/>
      <c r="AE561" s="147"/>
      <c r="AF561" s="147"/>
      <c r="AG561" s="147" t="s">
        <v>174</v>
      </c>
      <c r="AH561" s="147"/>
      <c r="AI561" s="147"/>
      <c r="AJ561" s="147"/>
      <c r="AK561" s="147"/>
      <c r="AL561" s="147"/>
      <c r="AM561" s="147"/>
      <c r="AN561" s="147"/>
      <c r="AO561" s="147"/>
      <c r="AP561" s="147"/>
      <c r="AQ561" s="147"/>
      <c r="AR561" s="147"/>
      <c r="AS561" s="147"/>
      <c r="AT561" s="147"/>
      <c r="AU561" s="147"/>
      <c r="AV561" s="147"/>
      <c r="AW561" s="147"/>
      <c r="AX561" s="147"/>
      <c r="AY561" s="147"/>
      <c r="AZ561" s="147"/>
      <c r="BA561" s="147"/>
      <c r="BB561" s="147"/>
      <c r="BC561" s="147"/>
      <c r="BD561" s="147"/>
      <c r="BE561" s="147"/>
      <c r="BF561" s="147"/>
      <c r="BG561" s="147"/>
      <c r="BH561" s="147"/>
    </row>
    <row r="562" spans="1:60" outlineLevel="2" x14ac:dyDescent="0.2">
      <c r="A562" s="154"/>
      <c r="B562" s="155"/>
      <c r="C562" s="185" t="s">
        <v>1657</v>
      </c>
      <c r="D562" s="183"/>
      <c r="E562" s="184">
        <v>3</v>
      </c>
      <c r="F562" s="157"/>
      <c r="G562" s="157"/>
      <c r="H562" s="157"/>
      <c r="I562" s="157"/>
      <c r="J562" s="157"/>
      <c r="K562" s="157"/>
      <c r="L562" s="157"/>
      <c r="M562" s="157"/>
      <c r="N562" s="156"/>
      <c r="O562" s="156"/>
      <c r="P562" s="156"/>
      <c r="Q562" s="156"/>
      <c r="R562" s="157"/>
      <c r="S562" s="157"/>
      <c r="T562" s="157"/>
      <c r="U562" s="157"/>
      <c r="V562" s="157"/>
      <c r="W562" s="157"/>
      <c r="X562" s="157"/>
      <c r="Y562" s="157"/>
      <c r="Z562" s="147"/>
      <c r="AA562" s="147"/>
      <c r="AB562" s="147"/>
      <c r="AC562" s="147"/>
      <c r="AD562" s="147"/>
      <c r="AE562" s="147"/>
      <c r="AF562" s="147"/>
      <c r="AG562" s="147" t="s">
        <v>239</v>
      </c>
      <c r="AH562" s="147">
        <v>0</v>
      </c>
      <c r="AI562" s="147"/>
      <c r="AJ562" s="147"/>
      <c r="AK562" s="147"/>
      <c r="AL562" s="147"/>
      <c r="AM562" s="147"/>
      <c r="AN562" s="147"/>
      <c r="AO562" s="147"/>
      <c r="AP562" s="147"/>
      <c r="AQ562" s="147"/>
      <c r="AR562" s="147"/>
      <c r="AS562" s="147"/>
      <c r="AT562" s="147"/>
      <c r="AU562" s="147"/>
      <c r="AV562" s="147"/>
      <c r="AW562" s="147"/>
      <c r="AX562" s="147"/>
      <c r="AY562" s="147"/>
      <c r="AZ562" s="147"/>
      <c r="BA562" s="147"/>
      <c r="BB562" s="147"/>
      <c r="BC562" s="147"/>
      <c r="BD562" s="147"/>
      <c r="BE562" s="147"/>
      <c r="BF562" s="147"/>
      <c r="BG562" s="147"/>
      <c r="BH562" s="147"/>
    </row>
    <row r="563" spans="1:60" outlineLevel="3" x14ac:dyDescent="0.2">
      <c r="A563" s="154"/>
      <c r="B563" s="155"/>
      <c r="C563" s="185" t="s">
        <v>1658</v>
      </c>
      <c r="D563" s="183"/>
      <c r="E563" s="184">
        <v>27</v>
      </c>
      <c r="F563" s="157"/>
      <c r="G563" s="157"/>
      <c r="H563" s="157"/>
      <c r="I563" s="157"/>
      <c r="J563" s="157"/>
      <c r="K563" s="157"/>
      <c r="L563" s="157"/>
      <c r="M563" s="157"/>
      <c r="N563" s="156"/>
      <c r="O563" s="156"/>
      <c r="P563" s="156"/>
      <c r="Q563" s="156"/>
      <c r="R563" s="157"/>
      <c r="S563" s="157"/>
      <c r="T563" s="157"/>
      <c r="U563" s="157"/>
      <c r="V563" s="157"/>
      <c r="W563" s="157"/>
      <c r="X563" s="157"/>
      <c r="Y563" s="157"/>
      <c r="Z563" s="147"/>
      <c r="AA563" s="147"/>
      <c r="AB563" s="147"/>
      <c r="AC563" s="147"/>
      <c r="AD563" s="147"/>
      <c r="AE563" s="147"/>
      <c r="AF563" s="147"/>
      <c r="AG563" s="147" t="s">
        <v>239</v>
      </c>
      <c r="AH563" s="147">
        <v>0</v>
      </c>
      <c r="AI563" s="147"/>
      <c r="AJ563" s="147"/>
      <c r="AK563" s="147"/>
      <c r="AL563" s="147"/>
      <c r="AM563" s="147"/>
      <c r="AN563" s="147"/>
      <c r="AO563" s="147"/>
      <c r="AP563" s="147"/>
      <c r="AQ563" s="147"/>
      <c r="AR563" s="147"/>
      <c r="AS563" s="147"/>
      <c r="AT563" s="147"/>
      <c r="AU563" s="147"/>
      <c r="AV563" s="147"/>
      <c r="AW563" s="147"/>
      <c r="AX563" s="147"/>
      <c r="AY563" s="147"/>
      <c r="AZ563" s="147"/>
      <c r="BA563" s="147"/>
      <c r="BB563" s="147"/>
      <c r="BC563" s="147"/>
      <c r="BD563" s="147"/>
      <c r="BE563" s="147"/>
      <c r="BF563" s="147"/>
      <c r="BG563" s="147"/>
      <c r="BH563" s="147"/>
    </row>
    <row r="564" spans="1:60" outlineLevel="3" x14ac:dyDescent="0.2">
      <c r="A564" s="154"/>
      <c r="B564" s="155"/>
      <c r="C564" s="185" t="s">
        <v>1659</v>
      </c>
      <c r="D564" s="183"/>
      <c r="E564" s="184">
        <v>5</v>
      </c>
      <c r="F564" s="157"/>
      <c r="G564" s="157"/>
      <c r="H564" s="157"/>
      <c r="I564" s="157"/>
      <c r="J564" s="157"/>
      <c r="K564" s="157"/>
      <c r="L564" s="157"/>
      <c r="M564" s="157"/>
      <c r="N564" s="156"/>
      <c r="O564" s="156"/>
      <c r="P564" s="156"/>
      <c r="Q564" s="156"/>
      <c r="R564" s="157"/>
      <c r="S564" s="157"/>
      <c r="T564" s="157"/>
      <c r="U564" s="157"/>
      <c r="V564" s="157"/>
      <c r="W564" s="157"/>
      <c r="X564" s="157"/>
      <c r="Y564" s="157"/>
      <c r="Z564" s="147"/>
      <c r="AA564" s="147"/>
      <c r="AB564" s="147"/>
      <c r="AC564" s="147"/>
      <c r="AD564" s="147"/>
      <c r="AE564" s="147"/>
      <c r="AF564" s="147"/>
      <c r="AG564" s="147" t="s">
        <v>239</v>
      </c>
      <c r="AH564" s="147">
        <v>0</v>
      </c>
      <c r="AI564" s="147"/>
      <c r="AJ564" s="147"/>
      <c r="AK564" s="147"/>
      <c r="AL564" s="147"/>
      <c r="AM564" s="147"/>
      <c r="AN564" s="147"/>
      <c r="AO564" s="147"/>
      <c r="AP564" s="147"/>
      <c r="AQ564" s="147"/>
      <c r="AR564" s="147"/>
      <c r="AS564" s="147"/>
      <c r="AT564" s="147"/>
      <c r="AU564" s="147"/>
      <c r="AV564" s="147"/>
      <c r="AW564" s="147"/>
      <c r="AX564" s="147"/>
      <c r="AY564" s="147"/>
      <c r="AZ564" s="147"/>
      <c r="BA564" s="147"/>
      <c r="BB564" s="147"/>
      <c r="BC564" s="147"/>
      <c r="BD564" s="147"/>
      <c r="BE564" s="147"/>
      <c r="BF564" s="147"/>
      <c r="BG564" s="147"/>
      <c r="BH564" s="147"/>
    </row>
    <row r="565" spans="1:60" outlineLevel="1" x14ac:dyDescent="0.2">
      <c r="A565" s="171">
        <v>68</v>
      </c>
      <c r="B565" s="172" t="s">
        <v>1660</v>
      </c>
      <c r="C565" s="179" t="s">
        <v>1661</v>
      </c>
      <c r="D565" s="173" t="s">
        <v>414</v>
      </c>
      <c r="E565" s="174">
        <v>30</v>
      </c>
      <c r="F565" s="175"/>
      <c r="G565" s="176">
        <f>ROUND(E565*F565,2)</f>
        <v>0</v>
      </c>
      <c r="H565" s="158"/>
      <c r="I565" s="157">
        <f>ROUND(E565*H565,2)</f>
        <v>0</v>
      </c>
      <c r="J565" s="158"/>
      <c r="K565" s="157">
        <f>ROUND(E565*J565,2)</f>
        <v>0</v>
      </c>
      <c r="L565" s="157">
        <v>21</v>
      </c>
      <c r="M565" s="157">
        <f>G565*(1+L565/100)</f>
        <v>0</v>
      </c>
      <c r="N565" s="156">
        <v>4.6800000000000001E-3</v>
      </c>
      <c r="O565" s="156">
        <f>ROUND(E565*N565,2)</f>
        <v>0.14000000000000001</v>
      </c>
      <c r="P565" s="156">
        <v>0</v>
      </c>
      <c r="Q565" s="156">
        <f>ROUND(E565*P565,2)</f>
        <v>0</v>
      </c>
      <c r="R565" s="157"/>
      <c r="S565" s="157" t="s">
        <v>183</v>
      </c>
      <c r="T565" s="157" t="s">
        <v>595</v>
      </c>
      <c r="U565" s="157">
        <v>0.92</v>
      </c>
      <c r="V565" s="157">
        <f>ROUND(E565*U565,2)</f>
        <v>27.6</v>
      </c>
      <c r="W565" s="157"/>
      <c r="X565" s="157" t="s">
        <v>234</v>
      </c>
      <c r="Y565" s="157" t="s">
        <v>171</v>
      </c>
      <c r="Z565" s="147"/>
      <c r="AA565" s="147"/>
      <c r="AB565" s="147"/>
      <c r="AC565" s="147"/>
      <c r="AD565" s="147"/>
      <c r="AE565" s="147"/>
      <c r="AF565" s="147"/>
      <c r="AG565" s="147" t="s">
        <v>235</v>
      </c>
      <c r="AH565" s="147"/>
      <c r="AI565" s="147"/>
      <c r="AJ565" s="147"/>
      <c r="AK565" s="147"/>
      <c r="AL565" s="147"/>
      <c r="AM565" s="147"/>
      <c r="AN565" s="147"/>
      <c r="AO565" s="147"/>
      <c r="AP565" s="147"/>
      <c r="AQ565" s="147"/>
      <c r="AR565" s="147"/>
      <c r="AS565" s="147"/>
      <c r="AT565" s="147"/>
      <c r="AU565" s="147"/>
      <c r="AV565" s="147"/>
      <c r="AW565" s="147"/>
      <c r="AX565" s="147"/>
      <c r="AY565" s="147"/>
      <c r="AZ565" s="147"/>
      <c r="BA565" s="147"/>
      <c r="BB565" s="147"/>
      <c r="BC565" s="147"/>
      <c r="BD565" s="147"/>
      <c r="BE565" s="147"/>
      <c r="BF565" s="147"/>
      <c r="BG565" s="147"/>
      <c r="BH565" s="147"/>
    </row>
    <row r="566" spans="1:60" outlineLevel="2" x14ac:dyDescent="0.2">
      <c r="A566" s="154"/>
      <c r="B566" s="155"/>
      <c r="C566" s="253" t="s">
        <v>1662</v>
      </c>
      <c r="D566" s="254"/>
      <c r="E566" s="254"/>
      <c r="F566" s="254"/>
      <c r="G566" s="254"/>
      <c r="H566" s="157"/>
      <c r="I566" s="157"/>
      <c r="J566" s="157"/>
      <c r="K566" s="157"/>
      <c r="L566" s="157"/>
      <c r="M566" s="157"/>
      <c r="N566" s="156"/>
      <c r="O566" s="156"/>
      <c r="P566" s="156"/>
      <c r="Q566" s="156"/>
      <c r="R566" s="157"/>
      <c r="S566" s="157"/>
      <c r="T566" s="157"/>
      <c r="U566" s="157"/>
      <c r="V566" s="157"/>
      <c r="W566" s="157"/>
      <c r="X566" s="157"/>
      <c r="Y566" s="157"/>
      <c r="Z566" s="147"/>
      <c r="AA566" s="147"/>
      <c r="AB566" s="147"/>
      <c r="AC566" s="147"/>
      <c r="AD566" s="147"/>
      <c r="AE566" s="147"/>
      <c r="AF566" s="147"/>
      <c r="AG566" s="147" t="s">
        <v>174</v>
      </c>
      <c r="AH566" s="147"/>
      <c r="AI566" s="147"/>
      <c r="AJ566" s="147"/>
      <c r="AK566" s="147"/>
      <c r="AL566" s="147"/>
      <c r="AM566" s="147"/>
      <c r="AN566" s="147"/>
      <c r="AO566" s="147"/>
      <c r="AP566" s="147"/>
      <c r="AQ566" s="147"/>
      <c r="AR566" s="147"/>
      <c r="AS566" s="147"/>
      <c r="AT566" s="147"/>
      <c r="AU566" s="147"/>
      <c r="AV566" s="147"/>
      <c r="AW566" s="147"/>
      <c r="AX566" s="147"/>
      <c r="AY566" s="147"/>
      <c r="AZ566" s="147"/>
      <c r="BA566" s="147"/>
      <c r="BB566" s="147"/>
      <c r="BC566" s="147"/>
      <c r="BD566" s="147"/>
      <c r="BE566" s="147"/>
      <c r="BF566" s="147"/>
      <c r="BG566" s="147"/>
      <c r="BH566" s="147"/>
    </row>
    <row r="567" spans="1:60" outlineLevel="2" x14ac:dyDescent="0.2">
      <c r="A567" s="154"/>
      <c r="B567" s="155"/>
      <c r="C567" s="185" t="s">
        <v>1663</v>
      </c>
      <c r="D567" s="183"/>
      <c r="E567" s="184">
        <v>3</v>
      </c>
      <c r="F567" s="157"/>
      <c r="G567" s="157"/>
      <c r="H567" s="157"/>
      <c r="I567" s="157"/>
      <c r="J567" s="157"/>
      <c r="K567" s="157"/>
      <c r="L567" s="157"/>
      <c r="M567" s="157"/>
      <c r="N567" s="156"/>
      <c r="O567" s="156"/>
      <c r="P567" s="156"/>
      <c r="Q567" s="156"/>
      <c r="R567" s="157"/>
      <c r="S567" s="157"/>
      <c r="T567" s="157"/>
      <c r="U567" s="157"/>
      <c r="V567" s="157"/>
      <c r="W567" s="157"/>
      <c r="X567" s="157"/>
      <c r="Y567" s="157"/>
      <c r="Z567" s="147"/>
      <c r="AA567" s="147"/>
      <c r="AB567" s="147"/>
      <c r="AC567" s="147"/>
      <c r="AD567" s="147"/>
      <c r="AE567" s="147"/>
      <c r="AF567" s="147"/>
      <c r="AG567" s="147" t="s">
        <v>239</v>
      </c>
      <c r="AH567" s="147">
        <v>0</v>
      </c>
      <c r="AI567" s="147"/>
      <c r="AJ567" s="147"/>
      <c r="AK567" s="147"/>
      <c r="AL567" s="147"/>
      <c r="AM567" s="147"/>
      <c r="AN567" s="147"/>
      <c r="AO567" s="147"/>
      <c r="AP567" s="147"/>
      <c r="AQ567" s="147"/>
      <c r="AR567" s="147"/>
      <c r="AS567" s="147"/>
      <c r="AT567" s="147"/>
      <c r="AU567" s="147"/>
      <c r="AV567" s="147"/>
      <c r="AW567" s="147"/>
      <c r="AX567" s="147"/>
      <c r="AY567" s="147"/>
      <c r="AZ567" s="147"/>
      <c r="BA567" s="147"/>
      <c r="BB567" s="147"/>
      <c r="BC567" s="147"/>
      <c r="BD567" s="147"/>
      <c r="BE567" s="147"/>
      <c r="BF567" s="147"/>
      <c r="BG567" s="147"/>
      <c r="BH567" s="147"/>
    </row>
    <row r="568" spans="1:60" outlineLevel="3" x14ac:dyDescent="0.2">
      <c r="A568" s="154"/>
      <c r="B568" s="155"/>
      <c r="C568" s="185" t="s">
        <v>1664</v>
      </c>
      <c r="D568" s="183"/>
      <c r="E568" s="184">
        <v>27</v>
      </c>
      <c r="F568" s="157"/>
      <c r="G568" s="157"/>
      <c r="H568" s="157"/>
      <c r="I568" s="157"/>
      <c r="J568" s="157"/>
      <c r="K568" s="157"/>
      <c r="L568" s="157"/>
      <c r="M568" s="157"/>
      <c r="N568" s="156"/>
      <c r="O568" s="156"/>
      <c r="P568" s="156"/>
      <c r="Q568" s="156"/>
      <c r="R568" s="157"/>
      <c r="S568" s="157"/>
      <c r="T568" s="157"/>
      <c r="U568" s="157"/>
      <c r="V568" s="157"/>
      <c r="W568" s="157"/>
      <c r="X568" s="157"/>
      <c r="Y568" s="157"/>
      <c r="Z568" s="147"/>
      <c r="AA568" s="147"/>
      <c r="AB568" s="147"/>
      <c r="AC568" s="147"/>
      <c r="AD568" s="147"/>
      <c r="AE568" s="147"/>
      <c r="AF568" s="147"/>
      <c r="AG568" s="147" t="s">
        <v>239</v>
      </c>
      <c r="AH568" s="147">
        <v>0</v>
      </c>
      <c r="AI568" s="147"/>
      <c r="AJ568" s="147"/>
      <c r="AK568" s="147"/>
      <c r="AL568" s="147"/>
      <c r="AM568" s="147"/>
      <c r="AN568" s="147"/>
      <c r="AO568" s="147"/>
      <c r="AP568" s="147"/>
      <c r="AQ568" s="147"/>
      <c r="AR568" s="147"/>
      <c r="AS568" s="147"/>
      <c r="AT568" s="147"/>
      <c r="AU568" s="147"/>
      <c r="AV568" s="147"/>
      <c r="AW568" s="147"/>
      <c r="AX568" s="147"/>
      <c r="AY568" s="147"/>
      <c r="AZ568" s="147"/>
      <c r="BA568" s="147"/>
      <c r="BB568" s="147"/>
      <c r="BC568" s="147"/>
      <c r="BD568" s="147"/>
      <c r="BE568" s="147"/>
      <c r="BF568" s="147"/>
      <c r="BG568" s="147"/>
      <c r="BH568" s="147"/>
    </row>
    <row r="569" spans="1:60" outlineLevel="1" x14ac:dyDescent="0.2">
      <c r="A569" s="171">
        <v>69</v>
      </c>
      <c r="B569" s="172" t="s">
        <v>764</v>
      </c>
      <c r="C569" s="179" t="s">
        <v>765</v>
      </c>
      <c r="D569" s="173" t="s">
        <v>414</v>
      </c>
      <c r="E569" s="174">
        <v>30</v>
      </c>
      <c r="F569" s="175"/>
      <c r="G569" s="176">
        <f>ROUND(E569*F569,2)</f>
        <v>0</v>
      </c>
      <c r="H569" s="158"/>
      <c r="I569" s="157">
        <f>ROUND(E569*H569,2)</f>
        <v>0</v>
      </c>
      <c r="J569" s="158"/>
      <c r="K569" s="157">
        <f>ROUND(E569*J569,2)</f>
        <v>0</v>
      </c>
      <c r="L569" s="157">
        <v>21</v>
      </c>
      <c r="M569" s="157">
        <f>G569*(1+L569/100)</f>
        <v>0</v>
      </c>
      <c r="N569" s="156">
        <v>7.0200000000000002E-3</v>
      </c>
      <c r="O569" s="156">
        <f>ROUND(E569*N569,2)</f>
        <v>0.21</v>
      </c>
      <c r="P569" s="156">
        <v>0</v>
      </c>
      <c r="Q569" s="156">
        <f>ROUND(E569*P569,2)</f>
        <v>0</v>
      </c>
      <c r="R569" s="157"/>
      <c r="S569" s="157" t="s">
        <v>183</v>
      </c>
      <c r="T569" s="157" t="s">
        <v>595</v>
      </c>
      <c r="U569" s="157">
        <v>1.0940000000000001</v>
      </c>
      <c r="V569" s="157">
        <f>ROUND(E569*U569,2)</f>
        <v>32.82</v>
      </c>
      <c r="W569" s="157"/>
      <c r="X569" s="157" t="s">
        <v>234</v>
      </c>
      <c r="Y569" s="157" t="s">
        <v>171</v>
      </c>
      <c r="Z569" s="147"/>
      <c r="AA569" s="147"/>
      <c r="AB569" s="147"/>
      <c r="AC569" s="147"/>
      <c r="AD569" s="147"/>
      <c r="AE569" s="147"/>
      <c r="AF569" s="147"/>
      <c r="AG569" s="147" t="s">
        <v>235</v>
      </c>
      <c r="AH569" s="147"/>
      <c r="AI569" s="147"/>
      <c r="AJ569" s="147"/>
      <c r="AK569" s="147"/>
      <c r="AL569" s="147"/>
      <c r="AM569" s="147"/>
      <c r="AN569" s="147"/>
      <c r="AO569" s="147"/>
      <c r="AP569" s="147"/>
      <c r="AQ569" s="147"/>
      <c r="AR569" s="147"/>
      <c r="AS569" s="147"/>
      <c r="AT569" s="147"/>
      <c r="AU569" s="147"/>
      <c r="AV569" s="147"/>
      <c r="AW569" s="147"/>
      <c r="AX569" s="147"/>
      <c r="AY569" s="147"/>
      <c r="AZ569" s="147"/>
      <c r="BA569" s="147"/>
      <c r="BB569" s="147"/>
      <c r="BC569" s="147"/>
      <c r="BD569" s="147"/>
      <c r="BE569" s="147"/>
      <c r="BF569" s="147"/>
      <c r="BG569" s="147"/>
      <c r="BH569" s="147"/>
    </row>
    <row r="570" spans="1:60" outlineLevel="2" x14ac:dyDescent="0.2">
      <c r="A570" s="154"/>
      <c r="B570" s="155"/>
      <c r="C570" s="253" t="s">
        <v>1665</v>
      </c>
      <c r="D570" s="254"/>
      <c r="E570" s="254"/>
      <c r="F570" s="254"/>
      <c r="G570" s="254"/>
      <c r="H570" s="157"/>
      <c r="I570" s="157"/>
      <c r="J570" s="157"/>
      <c r="K570" s="157"/>
      <c r="L570" s="157"/>
      <c r="M570" s="157"/>
      <c r="N570" s="156"/>
      <c r="O570" s="156"/>
      <c r="P570" s="156"/>
      <c r="Q570" s="156"/>
      <c r="R570" s="157"/>
      <c r="S570" s="157"/>
      <c r="T570" s="157"/>
      <c r="U570" s="157"/>
      <c r="V570" s="157"/>
      <c r="W570" s="157"/>
      <c r="X570" s="157"/>
      <c r="Y570" s="157"/>
      <c r="Z570" s="147"/>
      <c r="AA570" s="147"/>
      <c r="AB570" s="147"/>
      <c r="AC570" s="147"/>
      <c r="AD570" s="147"/>
      <c r="AE570" s="147"/>
      <c r="AF570" s="147"/>
      <c r="AG570" s="147" t="s">
        <v>174</v>
      </c>
      <c r="AH570" s="147"/>
      <c r="AI570" s="147"/>
      <c r="AJ570" s="147"/>
      <c r="AK570" s="147"/>
      <c r="AL570" s="147"/>
      <c r="AM570" s="147"/>
      <c r="AN570" s="147"/>
      <c r="AO570" s="147"/>
      <c r="AP570" s="147"/>
      <c r="AQ570" s="147"/>
      <c r="AR570" s="147"/>
      <c r="AS570" s="147"/>
      <c r="AT570" s="147"/>
      <c r="AU570" s="147"/>
      <c r="AV570" s="147"/>
      <c r="AW570" s="147"/>
      <c r="AX570" s="147"/>
      <c r="AY570" s="147"/>
      <c r="AZ570" s="147"/>
      <c r="BA570" s="147"/>
      <c r="BB570" s="147"/>
      <c r="BC570" s="147"/>
      <c r="BD570" s="147"/>
      <c r="BE570" s="147"/>
      <c r="BF570" s="147"/>
      <c r="BG570" s="147"/>
      <c r="BH570" s="147"/>
    </row>
    <row r="571" spans="1:60" outlineLevel="1" x14ac:dyDescent="0.2">
      <c r="A571" s="171">
        <v>70</v>
      </c>
      <c r="B571" s="172" t="s">
        <v>1666</v>
      </c>
      <c r="C571" s="179" t="s">
        <v>1667</v>
      </c>
      <c r="D571" s="173" t="s">
        <v>326</v>
      </c>
      <c r="E571" s="174">
        <v>134.30000000000001</v>
      </c>
      <c r="F571" s="175"/>
      <c r="G571" s="176">
        <f>ROUND(E571*F571,2)</f>
        <v>0</v>
      </c>
      <c r="H571" s="158"/>
      <c r="I571" s="157">
        <f>ROUND(E571*H571,2)</f>
        <v>0</v>
      </c>
      <c r="J571" s="158"/>
      <c r="K571" s="157">
        <f>ROUND(E571*J571,2)</f>
        <v>0</v>
      </c>
      <c r="L571" s="157">
        <v>21</v>
      </c>
      <c r="M571" s="157">
        <f>G571*(1+L571/100)</f>
        <v>0</v>
      </c>
      <c r="N571" s="156">
        <v>0</v>
      </c>
      <c r="O571" s="156">
        <f>ROUND(E571*N571,2)</f>
        <v>0</v>
      </c>
      <c r="P571" s="156">
        <v>0</v>
      </c>
      <c r="Q571" s="156">
        <f>ROUND(E571*P571,2)</f>
        <v>0</v>
      </c>
      <c r="R571" s="157"/>
      <c r="S571" s="157" t="s">
        <v>183</v>
      </c>
      <c r="T571" s="157" t="s">
        <v>595</v>
      </c>
      <c r="U571" s="157">
        <v>6.6000000000000003E-2</v>
      </c>
      <c r="V571" s="157">
        <f>ROUND(E571*U571,2)</f>
        <v>8.86</v>
      </c>
      <c r="W571" s="157"/>
      <c r="X571" s="157" t="s">
        <v>234</v>
      </c>
      <c r="Y571" s="157" t="s">
        <v>171</v>
      </c>
      <c r="Z571" s="147"/>
      <c r="AA571" s="147"/>
      <c r="AB571" s="147"/>
      <c r="AC571" s="147"/>
      <c r="AD571" s="147"/>
      <c r="AE571" s="147"/>
      <c r="AF571" s="147"/>
      <c r="AG571" s="147" t="s">
        <v>235</v>
      </c>
      <c r="AH571" s="147"/>
      <c r="AI571" s="147"/>
      <c r="AJ571" s="147"/>
      <c r="AK571" s="147"/>
      <c r="AL571" s="147"/>
      <c r="AM571" s="147"/>
      <c r="AN571" s="147"/>
      <c r="AO571" s="147"/>
      <c r="AP571" s="147"/>
      <c r="AQ571" s="147"/>
      <c r="AR571" s="147"/>
      <c r="AS571" s="147"/>
      <c r="AT571" s="147"/>
      <c r="AU571" s="147"/>
      <c r="AV571" s="147"/>
      <c r="AW571" s="147"/>
      <c r="AX571" s="147"/>
      <c r="AY571" s="147"/>
      <c r="AZ571" s="147"/>
      <c r="BA571" s="147"/>
      <c r="BB571" s="147"/>
      <c r="BC571" s="147"/>
      <c r="BD571" s="147"/>
      <c r="BE571" s="147"/>
      <c r="BF571" s="147"/>
      <c r="BG571" s="147"/>
      <c r="BH571" s="147"/>
    </row>
    <row r="572" spans="1:60" outlineLevel="2" x14ac:dyDescent="0.2">
      <c r="A572" s="154"/>
      <c r="B572" s="155"/>
      <c r="C572" s="253" t="s">
        <v>1668</v>
      </c>
      <c r="D572" s="254"/>
      <c r="E572" s="254"/>
      <c r="F572" s="254"/>
      <c r="G572" s="254"/>
      <c r="H572" s="157"/>
      <c r="I572" s="157"/>
      <c r="J572" s="157"/>
      <c r="K572" s="157"/>
      <c r="L572" s="157"/>
      <c r="M572" s="157"/>
      <c r="N572" s="156"/>
      <c r="O572" s="156"/>
      <c r="P572" s="156"/>
      <c r="Q572" s="156"/>
      <c r="R572" s="157"/>
      <c r="S572" s="157"/>
      <c r="T572" s="157"/>
      <c r="U572" s="157"/>
      <c r="V572" s="157"/>
      <c r="W572" s="157"/>
      <c r="X572" s="157"/>
      <c r="Y572" s="157"/>
      <c r="Z572" s="147"/>
      <c r="AA572" s="147"/>
      <c r="AB572" s="147"/>
      <c r="AC572" s="147"/>
      <c r="AD572" s="147"/>
      <c r="AE572" s="147"/>
      <c r="AF572" s="147"/>
      <c r="AG572" s="147" t="s">
        <v>174</v>
      </c>
      <c r="AH572" s="147"/>
      <c r="AI572" s="147"/>
      <c r="AJ572" s="147"/>
      <c r="AK572" s="147"/>
      <c r="AL572" s="147"/>
      <c r="AM572" s="147"/>
      <c r="AN572" s="147"/>
      <c r="AO572" s="147"/>
      <c r="AP572" s="147"/>
      <c r="AQ572" s="147"/>
      <c r="AR572" s="147"/>
      <c r="AS572" s="147"/>
      <c r="AT572" s="147"/>
      <c r="AU572" s="147"/>
      <c r="AV572" s="147"/>
      <c r="AW572" s="147"/>
      <c r="AX572" s="147"/>
      <c r="AY572" s="147"/>
      <c r="AZ572" s="147"/>
      <c r="BA572" s="147"/>
      <c r="BB572" s="147"/>
      <c r="BC572" s="147"/>
      <c r="BD572" s="147"/>
      <c r="BE572" s="147"/>
      <c r="BF572" s="147"/>
      <c r="BG572" s="147"/>
      <c r="BH572" s="147"/>
    </row>
    <row r="573" spans="1:60" outlineLevel="2" x14ac:dyDescent="0.2">
      <c r="A573" s="154"/>
      <c r="B573" s="155"/>
      <c r="C573" s="185" t="s">
        <v>1669</v>
      </c>
      <c r="D573" s="183"/>
      <c r="E573" s="184">
        <v>3</v>
      </c>
      <c r="F573" s="157"/>
      <c r="G573" s="157"/>
      <c r="H573" s="157"/>
      <c r="I573" s="157"/>
      <c r="J573" s="157"/>
      <c r="K573" s="157"/>
      <c r="L573" s="157"/>
      <c r="M573" s="157"/>
      <c r="N573" s="156"/>
      <c r="O573" s="156"/>
      <c r="P573" s="156"/>
      <c r="Q573" s="156"/>
      <c r="R573" s="157"/>
      <c r="S573" s="157"/>
      <c r="T573" s="157"/>
      <c r="U573" s="157"/>
      <c r="V573" s="157"/>
      <c r="W573" s="157"/>
      <c r="X573" s="157"/>
      <c r="Y573" s="157"/>
      <c r="Z573" s="147"/>
      <c r="AA573" s="147"/>
      <c r="AB573" s="147"/>
      <c r="AC573" s="147"/>
      <c r="AD573" s="147"/>
      <c r="AE573" s="147"/>
      <c r="AF573" s="147"/>
      <c r="AG573" s="147" t="s">
        <v>239</v>
      </c>
      <c r="AH573" s="147">
        <v>0</v>
      </c>
      <c r="AI573" s="147"/>
      <c r="AJ573" s="147"/>
      <c r="AK573" s="147"/>
      <c r="AL573" s="147"/>
      <c r="AM573" s="147"/>
      <c r="AN573" s="147"/>
      <c r="AO573" s="147"/>
      <c r="AP573" s="147"/>
      <c r="AQ573" s="147"/>
      <c r="AR573" s="147"/>
      <c r="AS573" s="147"/>
      <c r="AT573" s="147"/>
      <c r="AU573" s="147"/>
      <c r="AV573" s="147"/>
      <c r="AW573" s="147"/>
      <c r="AX573" s="147"/>
      <c r="AY573" s="147"/>
      <c r="AZ573" s="147"/>
      <c r="BA573" s="147"/>
      <c r="BB573" s="147"/>
      <c r="BC573" s="147"/>
      <c r="BD573" s="147"/>
      <c r="BE573" s="147"/>
      <c r="BF573" s="147"/>
      <c r="BG573" s="147"/>
      <c r="BH573" s="147"/>
    </row>
    <row r="574" spans="1:60" outlineLevel="3" x14ac:dyDescent="0.2">
      <c r="A574" s="154"/>
      <c r="B574" s="155"/>
      <c r="C574" s="185" t="s">
        <v>1670</v>
      </c>
      <c r="D574" s="183"/>
      <c r="E574" s="184">
        <v>35</v>
      </c>
      <c r="F574" s="157"/>
      <c r="G574" s="157"/>
      <c r="H574" s="157"/>
      <c r="I574" s="157"/>
      <c r="J574" s="157"/>
      <c r="K574" s="157"/>
      <c r="L574" s="157"/>
      <c r="M574" s="157"/>
      <c r="N574" s="156"/>
      <c r="O574" s="156"/>
      <c r="P574" s="156"/>
      <c r="Q574" s="156"/>
      <c r="R574" s="157"/>
      <c r="S574" s="157"/>
      <c r="T574" s="157"/>
      <c r="U574" s="157"/>
      <c r="V574" s="157"/>
      <c r="W574" s="157"/>
      <c r="X574" s="157"/>
      <c r="Y574" s="157"/>
      <c r="Z574" s="147"/>
      <c r="AA574" s="147"/>
      <c r="AB574" s="147"/>
      <c r="AC574" s="147"/>
      <c r="AD574" s="147"/>
      <c r="AE574" s="147"/>
      <c r="AF574" s="147"/>
      <c r="AG574" s="147" t="s">
        <v>239</v>
      </c>
      <c r="AH574" s="147">
        <v>0</v>
      </c>
      <c r="AI574" s="147"/>
      <c r="AJ574" s="147"/>
      <c r="AK574" s="147"/>
      <c r="AL574" s="147"/>
      <c r="AM574" s="147"/>
      <c r="AN574" s="147"/>
      <c r="AO574" s="147"/>
      <c r="AP574" s="147"/>
      <c r="AQ574" s="147"/>
      <c r="AR574" s="147"/>
      <c r="AS574" s="147"/>
      <c r="AT574" s="147"/>
      <c r="AU574" s="147"/>
      <c r="AV574" s="147"/>
      <c r="AW574" s="147"/>
      <c r="AX574" s="147"/>
      <c r="AY574" s="147"/>
      <c r="AZ574" s="147"/>
      <c r="BA574" s="147"/>
      <c r="BB574" s="147"/>
      <c r="BC574" s="147"/>
      <c r="BD574" s="147"/>
      <c r="BE574" s="147"/>
      <c r="BF574" s="147"/>
      <c r="BG574" s="147"/>
      <c r="BH574" s="147"/>
    </row>
    <row r="575" spans="1:60" outlineLevel="3" x14ac:dyDescent="0.2">
      <c r="A575" s="154"/>
      <c r="B575" s="155"/>
      <c r="C575" s="185" t="s">
        <v>1671</v>
      </c>
      <c r="D575" s="183"/>
      <c r="E575" s="184">
        <v>13.8</v>
      </c>
      <c r="F575" s="157"/>
      <c r="G575" s="157"/>
      <c r="H575" s="157"/>
      <c r="I575" s="157"/>
      <c r="J575" s="157"/>
      <c r="K575" s="157"/>
      <c r="L575" s="157"/>
      <c r="M575" s="157"/>
      <c r="N575" s="156"/>
      <c r="O575" s="156"/>
      <c r="P575" s="156"/>
      <c r="Q575" s="156"/>
      <c r="R575" s="157"/>
      <c r="S575" s="157"/>
      <c r="T575" s="157"/>
      <c r="U575" s="157"/>
      <c r="V575" s="157"/>
      <c r="W575" s="157"/>
      <c r="X575" s="157"/>
      <c r="Y575" s="157"/>
      <c r="Z575" s="147"/>
      <c r="AA575" s="147"/>
      <c r="AB575" s="147"/>
      <c r="AC575" s="147"/>
      <c r="AD575" s="147"/>
      <c r="AE575" s="147"/>
      <c r="AF575" s="147"/>
      <c r="AG575" s="147" t="s">
        <v>239</v>
      </c>
      <c r="AH575" s="147">
        <v>0</v>
      </c>
      <c r="AI575" s="147"/>
      <c r="AJ575" s="147"/>
      <c r="AK575" s="147"/>
      <c r="AL575" s="147"/>
      <c r="AM575" s="147"/>
      <c r="AN575" s="147"/>
      <c r="AO575" s="147"/>
      <c r="AP575" s="147"/>
      <c r="AQ575" s="147"/>
      <c r="AR575" s="147"/>
      <c r="AS575" s="147"/>
      <c r="AT575" s="147"/>
      <c r="AU575" s="147"/>
      <c r="AV575" s="147"/>
      <c r="AW575" s="147"/>
      <c r="AX575" s="147"/>
      <c r="AY575" s="147"/>
      <c r="AZ575" s="147"/>
      <c r="BA575" s="147"/>
      <c r="BB575" s="147"/>
      <c r="BC575" s="147"/>
      <c r="BD575" s="147"/>
      <c r="BE575" s="147"/>
      <c r="BF575" s="147"/>
      <c r="BG575" s="147"/>
      <c r="BH575" s="147"/>
    </row>
    <row r="576" spans="1:60" outlineLevel="3" x14ac:dyDescent="0.2">
      <c r="A576" s="154"/>
      <c r="B576" s="155"/>
      <c r="C576" s="185" t="s">
        <v>1672</v>
      </c>
      <c r="D576" s="183"/>
      <c r="E576" s="184">
        <v>60.5</v>
      </c>
      <c r="F576" s="157"/>
      <c r="G576" s="157"/>
      <c r="H576" s="157"/>
      <c r="I576" s="157"/>
      <c r="J576" s="157"/>
      <c r="K576" s="157"/>
      <c r="L576" s="157"/>
      <c r="M576" s="157"/>
      <c r="N576" s="156"/>
      <c r="O576" s="156"/>
      <c r="P576" s="156"/>
      <c r="Q576" s="156"/>
      <c r="R576" s="157"/>
      <c r="S576" s="157"/>
      <c r="T576" s="157"/>
      <c r="U576" s="157"/>
      <c r="V576" s="157"/>
      <c r="W576" s="157"/>
      <c r="X576" s="157"/>
      <c r="Y576" s="157"/>
      <c r="Z576" s="147"/>
      <c r="AA576" s="147"/>
      <c r="AB576" s="147"/>
      <c r="AC576" s="147"/>
      <c r="AD576" s="147"/>
      <c r="AE576" s="147"/>
      <c r="AF576" s="147"/>
      <c r="AG576" s="147" t="s">
        <v>239</v>
      </c>
      <c r="AH576" s="147">
        <v>0</v>
      </c>
      <c r="AI576" s="147"/>
      <c r="AJ576" s="147"/>
      <c r="AK576" s="147"/>
      <c r="AL576" s="147"/>
      <c r="AM576" s="147"/>
      <c r="AN576" s="147"/>
      <c r="AO576" s="147"/>
      <c r="AP576" s="147"/>
      <c r="AQ576" s="147"/>
      <c r="AR576" s="147"/>
      <c r="AS576" s="147"/>
      <c r="AT576" s="147"/>
      <c r="AU576" s="147"/>
      <c r="AV576" s="147"/>
      <c r="AW576" s="147"/>
      <c r="AX576" s="147"/>
      <c r="AY576" s="147"/>
      <c r="AZ576" s="147"/>
      <c r="BA576" s="147"/>
      <c r="BB576" s="147"/>
      <c r="BC576" s="147"/>
      <c r="BD576" s="147"/>
      <c r="BE576" s="147"/>
      <c r="BF576" s="147"/>
      <c r="BG576" s="147"/>
      <c r="BH576" s="147"/>
    </row>
    <row r="577" spans="1:60" outlineLevel="3" x14ac:dyDescent="0.2">
      <c r="A577" s="154"/>
      <c r="B577" s="155"/>
      <c r="C577" s="185" t="s">
        <v>1673</v>
      </c>
      <c r="D577" s="183"/>
      <c r="E577" s="184">
        <v>13</v>
      </c>
      <c r="F577" s="157"/>
      <c r="G577" s="157"/>
      <c r="H577" s="157"/>
      <c r="I577" s="157"/>
      <c r="J577" s="157"/>
      <c r="K577" s="157"/>
      <c r="L577" s="157"/>
      <c r="M577" s="157"/>
      <c r="N577" s="156"/>
      <c r="O577" s="156"/>
      <c r="P577" s="156"/>
      <c r="Q577" s="156"/>
      <c r="R577" s="157"/>
      <c r="S577" s="157"/>
      <c r="T577" s="157"/>
      <c r="U577" s="157"/>
      <c r="V577" s="157"/>
      <c r="W577" s="157"/>
      <c r="X577" s="157"/>
      <c r="Y577" s="157"/>
      <c r="Z577" s="147"/>
      <c r="AA577" s="147"/>
      <c r="AB577" s="147"/>
      <c r="AC577" s="147"/>
      <c r="AD577" s="147"/>
      <c r="AE577" s="147"/>
      <c r="AF577" s="147"/>
      <c r="AG577" s="147" t="s">
        <v>239</v>
      </c>
      <c r="AH577" s="147">
        <v>0</v>
      </c>
      <c r="AI577" s="147"/>
      <c r="AJ577" s="147"/>
      <c r="AK577" s="147"/>
      <c r="AL577" s="147"/>
      <c r="AM577" s="147"/>
      <c r="AN577" s="147"/>
      <c r="AO577" s="147"/>
      <c r="AP577" s="147"/>
      <c r="AQ577" s="147"/>
      <c r="AR577" s="147"/>
      <c r="AS577" s="147"/>
      <c r="AT577" s="147"/>
      <c r="AU577" s="147"/>
      <c r="AV577" s="147"/>
      <c r="AW577" s="147"/>
      <c r="AX577" s="147"/>
      <c r="AY577" s="147"/>
      <c r="AZ577" s="147"/>
      <c r="BA577" s="147"/>
      <c r="BB577" s="147"/>
      <c r="BC577" s="147"/>
      <c r="BD577" s="147"/>
      <c r="BE577" s="147"/>
      <c r="BF577" s="147"/>
      <c r="BG577" s="147"/>
      <c r="BH577" s="147"/>
    </row>
    <row r="578" spans="1:60" outlineLevel="3" x14ac:dyDescent="0.2">
      <c r="A578" s="154"/>
      <c r="B578" s="155"/>
      <c r="C578" s="185" t="s">
        <v>1674</v>
      </c>
      <c r="D578" s="183"/>
      <c r="E578" s="184">
        <v>4.5</v>
      </c>
      <c r="F578" s="157"/>
      <c r="G578" s="157"/>
      <c r="H578" s="157"/>
      <c r="I578" s="157"/>
      <c r="J578" s="157"/>
      <c r="K578" s="157"/>
      <c r="L578" s="157"/>
      <c r="M578" s="157"/>
      <c r="N578" s="156"/>
      <c r="O578" s="156"/>
      <c r="P578" s="156"/>
      <c r="Q578" s="156"/>
      <c r="R578" s="157"/>
      <c r="S578" s="157"/>
      <c r="T578" s="157"/>
      <c r="U578" s="157"/>
      <c r="V578" s="157"/>
      <c r="W578" s="157"/>
      <c r="X578" s="157"/>
      <c r="Y578" s="157"/>
      <c r="Z578" s="147"/>
      <c r="AA578" s="147"/>
      <c r="AB578" s="147"/>
      <c r="AC578" s="147"/>
      <c r="AD578" s="147"/>
      <c r="AE578" s="147"/>
      <c r="AF578" s="147"/>
      <c r="AG578" s="147" t="s">
        <v>239</v>
      </c>
      <c r="AH578" s="147">
        <v>0</v>
      </c>
      <c r="AI578" s="147"/>
      <c r="AJ578" s="147"/>
      <c r="AK578" s="147"/>
      <c r="AL578" s="147"/>
      <c r="AM578" s="147"/>
      <c r="AN578" s="147"/>
      <c r="AO578" s="147"/>
      <c r="AP578" s="147"/>
      <c r="AQ578" s="147"/>
      <c r="AR578" s="147"/>
      <c r="AS578" s="147"/>
      <c r="AT578" s="147"/>
      <c r="AU578" s="147"/>
      <c r="AV578" s="147"/>
      <c r="AW578" s="147"/>
      <c r="AX578" s="147"/>
      <c r="AY578" s="147"/>
      <c r="AZ578" s="147"/>
      <c r="BA578" s="147"/>
      <c r="BB578" s="147"/>
      <c r="BC578" s="147"/>
      <c r="BD578" s="147"/>
      <c r="BE578" s="147"/>
      <c r="BF578" s="147"/>
      <c r="BG578" s="147"/>
      <c r="BH578" s="147"/>
    </row>
    <row r="579" spans="1:60" outlineLevel="3" x14ac:dyDescent="0.2">
      <c r="A579" s="154"/>
      <c r="B579" s="155"/>
      <c r="C579" s="185" t="s">
        <v>1675</v>
      </c>
      <c r="D579" s="183"/>
      <c r="E579" s="184">
        <v>4.5</v>
      </c>
      <c r="F579" s="157"/>
      <c r="G579" s="157"/>
      <c r="H579" s="157"/>
      <c r="I579" s="157"/>
      <c r="J579" s="157"/>
      <c r="K579" s="157"/>
      <c r="L579" s="157"/>
      <c r="M579" s="157"/>
      <c r="N579" s="156"/>
      <c r="O579" s="156"/>
      <c r="P579" s="156"/>
      <c r="Q579" s="156"/>
      <c r="R579" s="157"/>
      <c r="S579" s="157"/>
      <c r="T579" s="157"/>
      <c r="U579" s="157"/>
      <c r="V579" s="157"/>
      <c r="W579" s="157"/>
      <c r="X579" s="157"/>
      <c r="Y579" s="157"/>
      <c r="Z579" s="147"/>
      <c r="AA579" s="147"/>
      <c r="AB579" s="147"/>
      <c r="AC579" s="147"/>
      <c r="AD579" s="147"/>
      <c r="AE579" s="147"/>
      <c r="AF579" s="147"/>
      <c r="AG579" s="147" t="s">
        <v>239</v>
      </c>
      <c r="AH579" s="147">
        <v>0</v>
      </c>
      <c r="AI579" s="147"/>
      <c r="AJ579" s="147"/>
      <c r="AK579" s="147"/>
      <c r="AL579" s="147"/>
      <c r="AM579" s="147"/>
      <c r="AN579" s="147"/>
      <c r="AO579" s="147"/>
      <c r="AP579" s="147"/>
      <c r="AQ579" s="147"/>
      <c r="AR579" s="147"/>
      <c r="AS579" s="147"/>
      <c r="AT579" s="147"/>
      <c r="AU579" s="147"/>
      <c r="AV579" s="147"/>
      <c r="AW579" s="147"/>
      <c r="AX579" s="147"/>
      <c r="AY579" s="147"/>
      <c r="AZ579" s="147"/>
      <c r="BA579" s="147"/>
      <c r="BB579" s="147"/>
      <c r="BC579" s="147"/>
      <c r="BD579" s="147"/>
      <c r="BE579" s="147"/>
      <c r="BF579" s="147"/>
      <c r="BG579" s="147"/>
      <c r="BH579" s="147"/>
    </row>
    <row r="580" spans="1:60" outlineLevel="1" x14ac:dyDescent="0.2">
      <c r="A580" s="171">
        <v>71</v>
      </c>
      <c r="B580" s="172" t="s">
        <v>1676</v>
      </c>
      <c r="C580" s="179" t="s">
        <v>1677</v>
      </c>
      <c r="D580" s="173" t="s">
        <v>326</v>
      </c>
      <c r="E580" s="174">
        <v>777.2</v>
      </c>
      <c r="F580" s="175"/>
      <c r="G580" s="176">
        <f>ROUND(E580*F580,2)</f>
        <v>0</v>
      </c>
      <c r="H580" s="158"/>
      <c r="I580" s="157">
        <f>ROUND(E580*H580,2)</f>
        <v>0</v>
      </c>
      <c r="J580" s="158"/>
      <c r="K580" s="157">
        <f>ROUND(E580*J580,2)</f>
        <v>0</v>
      </c>
      <c r="L580" s="157">
        <v>21</v>
      </c>
      <c r="M580" s="157">
        <f>G580*(1+L580/100)</f>
        <v>0</v>
      </c>
      <c r="N580" s="156">
        <v>1.0000000000000001E-5</v>
      </c>
      <c r="O580" s="156">
        <f>ROUND(E580*N580,2)</f>
        <v>0.01</v>
      </c>
      <c r="P580" s="156">
        <v>0</v>
      </c>
      <c r="Q580" s="156">
        <f>ROUND(E580*P580,2)</f>
        <v>0</v>
      </c>
      <c r="R580" s="157"/>
      <c r="S580" s="157" t="s">
        <v>183</v>
      </c>
      <c r="T580" s="157" t="s">
        <v>595</v>
      </c>
      <c r="U580" s="157">
        <v>9.7000000000000003E-2</v>
      </c>
      <c r="V580" s="157">
        <f>ROUND(E580*U580,2)</f>
        <v>75.39</v>
      </c>
      <c r="W580" s="157"/>
      <c r="X580" s="157" t="s">
        <v>234</v>
      </c>
      <c r="Y580" s="157" t="s">
        <v>171</v>
      </c>
      <c r="Z580" s="147"/>
      <c r="AA580" s="147"/>
      <c r="AB580" s="147"/>
      <c r="AC580" s="147"/>
      <c r="AD580" s="147"/>
      <c r="AE580" s="147"/>
      <c r="AF580" s="147"/>
      <c r="AG580" s="147" t="s">
        <v>235</v>
      </c>
      <c r="AH580" s="147"/>
      <c r="AI580" s="147"/>
      <c r="AJ580" s="147"/>
      <c r="AK580" s="147"/>
      <c r="AL580" s="147"/>
      <c r="AM580" s="147"/>
      <c r="AN580" s="147"/>
      <c r="AO580" s="147"/>
      <c r="AP580" s="147"/>
      <c r="AQ580" s="147"/>
      <c r="AR580" s="147"/>
      <c r="AS580" s="147"/>
      <c r="AT580" s="147"/>
      <c r="AU580" s="147"/>
      <c r="AV580" s="147"/>
      <c r="AW580" s="147"/>
      <c r="AX580" s="147"/>
      <c r="AY580" s="147"/>
      <c r="AZ580" s="147"/>
      <c r="BA580" s="147"/>
      <c r="BB580" s="147"/>
      <c r="BC580" s="147"/>
      <c r="BD580" s="147"/>
      <c r="BE580" s="147"/>
      <c r="BF580" s="147"/>
      <c r="BG580" s="147"/>
      <c r="BH580" s="147"/>
    </row>
    <row r="581" spans="1:60" outlineLevel="2" x14ac:dyDescent="0.2">
      <c r="A581" s="154"/>
      <c r="B581" s="155"/>
      <c r="C581" s="253" t="s">
        <v>1678</v>
      </c>
      <c r="D581" s="254"/>
      <c r="E581" s="254"/>
      <c r="F581" s="254"/>
      <c r="G581" s="254"/>
      <c r="H581" s="157"/>
      <c r="I581" s="157"/>
      <c r="J581" s="157"/>
      <c r="K581" s="157"/>
      <c r="L581" s="157"/>
      <c r="M581" s="157"/>
      <c r="N581" s="156"/>
      <c r="O581" s="156"/>
      <c r="P581" s="156"/>
      <c r="Q581" s="156"/>
      <c r="R581" s="157"/>
      <c r="S581" s="157"/>
      <c r="T581" s="157"/>
      <c r="U581" s="157"/>
      <c r="V581" s="157"/>
      <c r="W581" s="157"/>
      <c r="X581" s="157"/>
      <c r="Y581" s="157"/>
      <c r="Z581" s="147"/>
      <c r="AA581" s="147"/>
      <c r="AB581" s="147"/>
      <c r="AC581" s="147"/>
      <c r="AD581" s="147"/>
      <c r="AE581" s="147"/>
      <c r="AF581" s="147"/>
      <c r="AG581" s="147" t="s">
        <v>174</v>
      </c>
      <c r="AH581" s="147"/>
      <c r="AI581" s="147"/>
      <c r="AJ581" s="147"/>
      <c r="AK581" s="147"/>
      <c r="AL581" s="147"/>
      <c r="AM581" s="147"/>
      <c r="AN581" s="147"/>
      <c r="AO581" s="147"/>
      <c r="AP581" s="147"/>
      <c r="AQ581" s="147"/>
      <c r="AR581" s="147"/>
      <c r="AS581" s="147"/>
      <c r="AT581" s="147"/>
      <c r="AU581" s="147"/>
      <c r="AV581" s="147"/>
      <c r="AW581" s="147"/>
      <c r="AX581" s="147"/>
      <c r="AY581" s="147"/>
      <c r="AZ581" s="147"/>
      <c r="BA581" s="147"/>
      <c r="BB581" s="147"/>
      <c r="BC581" s="147"/>
      <c r="BD581" s="147"/>
      <c r="BE581" s="147"/>
      <c r="BF581" s="147"/>
      <c r="BG581" s="147"/>
      <c r="BH581" s="147"/>
    </row>
    <row r="582" spans="1:60" outlineLevel="2" x14ac:dyDescent="0.2">
      <c r="A582" s="154"/>
      <c r="B582" s="155"/>
      <c r="C582" s="185" t="s">
        <v>1679</v>
      </c>
      <c r="D582" s="183"/>
      <c r="E582" s="184">
        <v>78</v>
      </c>
      <c r="F582" s="157"/>
      <c r="G582" s="157"/>
      <c r="H582" s="157"/>
      <c r="I582" s="157"/>
      <c r="J582" s="157"/>
      <c r="K582" s="157"/>
      <c r="L582" s="157"/>
      <c r="M582" s="157"/>
      <c r="N582" s="156"/>
      <c r="O582" s="156"/>
      <c r="P582" s="156"/>
      <c r="Q582" s="156"/>
      <c r="R582" s="157"/>
      <c r="S582" s="157"/>
      <c r="T582" s="157"/>
      <c r="U582" s="157"/>
      <c r="V582" s="157"/>
      <c r="W582" s="157"/>
      <c r="X582" s="157"/>
      <c r="Y582" s="157"/>
      <c r="Z582" s="147"/>
      <c r="AA582" s="147"/>
      <c r="AB582" s="147"/>
      <c r="AC582" s="147"/>
      <c r="AD582" s="147"/>
      <c r="AE582" s="147"/>
      <c r="AF582" s="147"/>
      <c r="AG582" s="147" t="s">
        <v>239</v>
      </c>
      <c r="AH582" s="147">
        <v>0</v>
      </c>
      <c r="AI582" s="147"/>
      <c r="AJ582" s="147"/>
      <c r="AK582" s="147"/>
      <c r="AL582" s="147"/>
      <c r="AM582" s="147"/>
      <c r="AN582" s="147"/>
      <c r="AO582" s="147"/>
      <c r="AP582" s="147"/>
      <c r="AQ582" s="147"/>
      <c r="AR582" s="147"/>
      <c r="AS582" s="147"/>
      <c r="AT582" s="147"/>
      <c r="AU582" s="147"/>
      <c r="AV582" s="147"/>
      <c r="AW582" s="147"/>
      <c r="AX582" s="147"/>
      <c r="AY582" s="147"/>
      <c r="AZ582" s="147"/>
      <c r="BA582" s="147"/>
      <c r="BB582" s="147"/>
      <c r="BC582" s="147"/>
      <c r="BD582" s="147"/>
      <c r="BE582" s="147"/>
      <c r="BF582" s="147"/>
      <c r="BG582" s="147"/>
      <c r="BH582" s="147"/>
    </row>
    <row r="583" spans="1:60" outlineLevel="3" x14ac:dyDescent="0.2">
      <c r="A583" s="154"/>
      <c r="B583" s="155"/>
      <c r="C583" s="185" t="s">
        <v>1680</v>
      </c>
      <c r="D583" s="183"/>
      <c r="E583" s="184">
        <v>109.5</v>
      </c>
      <c r="F583" s="157"/>
      <c r="G583" s="157"/>
      <c r="H583" s="157"/>
      <c r="I583" s="157"/>
      <c r="J583" s="157"/>
      <c r="K583" s="157"/>
      <c r="L583" s="157"/>
      <c r="M583" s="157"/>
      <c r="N583" s="156"/>
      <c r="O583" s="156"/>
      <c r="P583" s="156"/>
      <c r="Q583" s="156"/>
      <c r="R583" s="157"/>
      <c r="S583" s="157"/>
      <c r="T583" s="157"/>
      <c r="U583" s="157"/>
      <c r="V583" s="157"/>
      <c r="W583" s="157"/>
      <c r="X583" s="157"/>
      <c r="Y583" s="157"/>
      <c r="Z583" s="147"/>
      <c r="AA583" s="147"/>
      <c r="AB583" s="147"/>
      <c r="AC583" s="147"/>
      <c r="AD583" s="147"/>
      <c r="AE583" s="147"/>
      <c r="AF583" s="147"/>
      <c r="AG583" s="147" t="s">
        <v>239</v>
      </c>
      <c r="AH583" s="147">
        <v>0</v>
      </c>
      <c r="AI583" s="147"/>
      <c r="AJ583" s="147"/>
      <c r="AK583" s="147"/>
      <c r="AL583" s="147"/>
      <c r="AM583" s="147"/>
      <c r="AN583" s="147"/>
      <c r="AO583" s="147"/>
      <c r="AP583" s="147"/>
      <c r="AQ583" s="147"/>
      <c r="AR583" s="147"/>
      <c r="AS583" s="147"/>
      <c r="AT583" s="147"/>
      <c r="AU583" s="147"/>
      <c r="AV583" s="147"/>
      <c r="AW583" s="147"/>
      <c r="AX583" s="147"/>
      <c r="AY583" s="147"/>
      <c r="AZ583" s="147"/>
      <c r="BA583" s="147"/>
      <c r="BB583" s="147"/>
      <c r="BC583" s="147"/>
      <c r="BD583" s="147"/>
      <c r="BE583" s="147"/>
      <c r="BF583" s="147"/>
      <c r="BG583" s="147"/>
      <c r="BH583" s="147"/>
    </row>
    <row r="584" spans="1:60" outlineLevel="3" x14ac:dyDescent="0.2">
      <c r="A584" s="154"/>
      <c r="B584" s="155"/>
      <c r="C584" s="185" t="s">
        <v>1681</v>
      </c>
      <c r="D584" s="183"/>
      <c r="E584" s="184">
        <v>35.299999999999997</v>
      </c>
      <c r="F584" s="157"/>
      <c r="G584" s="157"/>
      <c r="H584" s="157"/>
      <c r="I584" s="157"/>
      <c r="J584" s="157"/>
      <c r="K584" s="157"/>
      <c r="L584" s="157"/>
      <c r="M584" s="157"/>
      <c r="N584" s="156"/>
      <c r="O584" s="156"/>
      <c r="P584" s="156"/>
      <c r="Q584" s="156"/>
      <c r="R584" s="157"/>
      <c r="S584" s="157"/>
      <c r="T584" s="157"/>
      <c r="U584" s="157"/>
      <c r="V584" s="157"/>
      <c r="W584" s="157"/>
      <c r="X584" s="157"/>
      <c r="Y584" s="157"/>
      <c r="Z584" s="147"/>
      <c r="AA584" s="147"/>
      <c r="AB584" s="147"/>
      <c r="AC584" s="147"/>
      <c r="AD584" s="147"/>
      <c r="AE584" s="147"/>
      <c r="AF584" s="147"/>
      <c r="AG584" s="147" t="s">
        <v>239</v>
      </c>
      <c r="AH584" s="147">
        <v>0</v>
      </c>
      <c r="AI584" s="147"/>
      <c r="AJ584" s="147"/>
      <c r="AK584" s="147"/>
      <c r="AL584" s="147"/>
      <c r="AM584" s="147"/>
      <c r="AN584" s="147"/>
      <c r="AO584" s="147"/>
      <c r="AP584" s="147"/>
      <c r="AQ584" s="147"/>
      <c r="AR584" s="147"/>
      <c r="AS584" s="147"/>
      <c r="AT584" s="147"/>
      <c r="AU584" s="147"/>
      <c r="AV584" s="147"/>
      <c r="AW584" s="147"/>
      <c r="AX584" s="147"/>
      <c r="AY584" s="147"/>
      <c r="AZ584" s="147"/>
      <c r="BA584" s="147"/>
      <c r="BB584" s="147"/>
      <c r="BC584" s="147"/>
      <c r="BD584" s="147"/>
      <c r="BE584" s="147"/>
      <c r="BF584" s="147"/>
      <c r="BG584" s="147"/>
      <c r="BH584" s="147"/>
    </row>
    <row r="585" spans="1:60" outlineLevel="3" x14ac:dyDescent="0.2">
      <c r="A585" s="154"/>
      <c r="B585" s="155"/>
      <c r="C585" s="185" t="s">
        <v>1682</v>
      </c>
      <c r="D585" s="183"/>
      <c r="E585" s="184">
        <v>94.3</v>
      </c>
      <c r="F585" s="157"/>
      <c r="G585" s="157"/>
      <c r="H585" s="157"/>
      <c r="I585" s="157"/>
      <c r="J585" s="157"/>
      <c r="K585" s="157"/>
      <c r="L585" s="157"/>
      <c r="M585" s="157"/>
      <c r="N585" s="156"/>
      <c r="O585" s="156"/>
      <c r="P585" s="156"/>
      <c r="Q585" s="156"/>
      <c r="R585" s="157"/>
      <c r="S585" s="157"/>
      <c r="T585" s="157"/>
      <c r="U585" s="157"/>
      <c r="V585" s="157"/>
      <c r="W585" s="157"/>
      <c r="X585" s="157"/>
      <c r="Y585" s="157"/>
      <c r="Z585" s="147"/>
      <c r="AA585" s="147"/>
      <c r="AB585" s="147"/>
      <c r="AC585" s="147"/>
      <c r="AD585" s="147"/>
      <c r="AE585" s="147"/>
      <c r="AF585" s="147"/>
      <c r="AG585" s="147" t="s">
        <v>239</v>
      </c>
      <c r="AH585" s="147">
        <v>0</v>
      </c>
      <c r="AI585" s="147"/>
      <c r="AJ585" s="147"/>
      <c r="AK585" s="147"/>
      <c r="AL585" s="147"/>
      <c r="AM585" s="147"/>
      <c r="AN585" s="147"/>
      <c r="AO585" s="147"/>
      <c r="AP585" s="147"/>
      <c r="AQ585" s="147"/>
      <c r="AR585" s="147"/>
      <c r="AS585" s="147"/>
      <c r="AT585" s="147"/>
      <c r="AU585" s="147"/>
      <c r="AV585" s="147"/>
      <c r="AW585" s="147"/>
      <c r="AX585" s="147"/>
      <c r="AY585" s="147"/>
      <c r="AZ585" s="147"/>
      <c r="BA585" s="147"/>
      <c r="BB585" s="147"/>
      <c r="BC585" s="147"/>
      <c r="BD585" s="147"/>
      <c r="BE585" s="147"/>
      <c r="BF585" s="147"/>
      <c r="BG585" s="147"/>
      <c r="BH585" s="147"/>
    </row>
    <row r="586" spans="1:60" outlineLevel="3" x14ac:dyDescent="0.2">
      <c r="A586" s="154"/>
      <c r="B586" s="155"/>
      <c r="C586" s="185" t="s">
        <v>1683</v>
      </c>
      <c r="D586" s="183"/>
      <c r="E586" s="184">
        <v>378.9</v>
      </c>
      <c r="F586" s="157"/>
      <c r="G586" s="157"/>
      <c r="H586" s="157"/>
      <c r="I586" s="157"/>
      <c r="J586" s="157"/>
      <c r="K586" s="157"/>
      <c r="L586" s="157"/>
      <c r="M586" s="157"/>
      <c r="N586" s="156"/>
      <c r="O586" s="156"/>
      <c r="P586" s="156"/>
      <c r="Q586" s="156"/>
      <c r="R586" s="157"/>
      <c r="S586" s="157"/>
      <c r="T586" s="157"/>
      <c r="U586" s="157"/>
      <c r="V586" s="157"/>
      <c r="W586" s="157"/>
      <c r="X586" s="157"/>
      <c r="Y586" s="157"/>
      <c r="Z586" s="147"/>
      <c r="AA586" s="147"/>
      <c r="AB586" s="147"/>
      <c r="AC586" s="147"/>
      <c r="AD586" s="147"/>
      <c r="AE586" s="147"/>
      <c r="AF586" s="147"/>
      <c r="AG586" s="147" t="s">
        <v>239</v>
      </c>
      <c r="AH586" s="147">
        <v>0</v>
      </c>
      <c r="AI586" s="147"/>
      <c r="AJ586" s="147"/>
      <c r="AK586" s="147"/>
      <c r="AL586" s="147"/>
      <c r="AM586" s="147"/>
      <c r="AN586" s="147"/>
      <c r="AO586" s="147"/>
      <c r="AP586" s="147"/>
      <c r="AQ586" s="147"/>
      <c r="AR586" s="147"/>
      <c r="AS586" s="147"/>
      <c r="AT586" s="147"/>
      <c r="AU586" s="147"/>
      <c r="AV586" s="147"/>
      <c r="AW586" s="147"/>
      <c r="AX586" s="147"/>
      <c r="AY586" s="147"/>
      <c r="AZ586" s="147"/>
      <c r="BA586" s="147"/>
      <c r="BB586" s="147"/>
      <c r="BC586" s="147"/>
      <c r="BD586" s="147"/>
      <c r="BE586" s="147"/>
      <c r="BF586" s="147"/>
      <c r="BG586" s="147"/>
      <c r="BH586" s="147"/>
    </row>
    <row r="587" spans="1:60" outlineLevel="3" x14ac:dyDescent="0.2">
      <c r="A587" s="154"/>
      <c r="B587" s="155"/>
      <c r="C587" s="185" t="s">
        <v>1684</v>
      </c>
      <c r="D587" s="183"/>
      <c r="E587" s="184">
        <v>36.700000000000003</v>
      </c>
      <c r="F587" s="157"/>
      <c r="G587" s="157"/>
      <c r="H587" s="157"/>
      <c r="I587" s="157"/>
      <c r="J587" s="157"/>
      <c r="K587" s="157"/>
      <c r="L587" s="157"/>
      <c r="M587" s="157"/>
      <c r="N587" s="156"/>
      <c r="O587" s="156"/>
      <c r="P587" s="156"/>
      <c r="Q587" s="156"/>
      <c r="R587" s="157"/>
      <c r="S587" s="157"/>
      <c r="T587" s="157"/>
      <c r="U587" s="157"/>
      <c r="V587" s="157"/>
      <c r="W587" s="157"/>
      <c r="X587" s="157"/>
      <c r="Y587" s="157"/>
      <c r="Z587" s="147"/>
      <c r="AA587" s="147"/>
      <c r="AB587" s="147"/>
      <c r="AC587" s="147"/>
      <c r="AD587" s="147"/>
      <c r="AE587" s="147"/>
      <c r="AF587" s="147"/>
      <c r="AG587" s="147" t="s">
        <v>239</v>
      </c>
      <c r="AH587" s="147">
        <v>0</v>
      </c>
      <c r="AI587" s="147"/>
      <c r="AJ587" s="147"/>
      <c r="AK587" s="147"/>
      <c r="AL587" s="147"/>
      <c r="AM587" s="147"/>
      <c r="AN587" s="147"/>
      <c r="AO587" s="147"/>
      <c r="AP587" s="147"/>
      <c r="AQ587" s="147"/>
      <c r="AR587" s="147"/>
      <c r="AS587" s="147"/>
      <c r="AT587" s="147"/>
      <c r="AU587" s="147"/>
      <c r="AV587" s="147"/>
      <c r="AW587" s="147"/>
      <c r="AX587" s="147"/>
      <c r="AY587" s="147"/>
      <c r="AZ587" s="147"/>
      <c r="BA587" s="147"/>
      <c r="BB587" s="147"/>
      <c r="BC587" s="147"/>
      <c r="BD587" s="147"/>
      <c r="BE587" s="147"/>
      <c r="BF587" s="147"/>
      <c r="BG587" s="147"/>
      <c r="BH587" s="147"/>
    </row>
    <row r="588" spans="1:60" outlineLevel="3" x14ac:dyDescent="0.2">
      <c r="A588" s="154"/>
      <c r="B588" s="155"/>
      <c r="C588" s="185" t="s">
        <v>1685</v>
      </c>
      <c r="D588" s="183"/>
      <c r="E588" s="184">
        <v>44.5</v>
      </c>
      <c r="F588" s="157"/>
      <c r="G588" s="157"/>
      <c r="H588" s="157"/>
      <c r="I588" s="157"/>
      <c r="J588" s="157"/>
      <c r="K588" s="157"/>
      <c r="L588" s="157"/>
      <c r="M588" s="157"/>
      <c r="N588" s="156"/>
      <c r="O588" s="156"/>
      <c r="P588" s="156"/>
      <c r="Q588" s="156"/>
      <c r="R588" s="157"/>
      <c r="S588" s="157"/>
      <c r="T588" s="157"/>
      <c r="U588" s="157"/>
      <c r="V588" s="157"/>
      <c r="W588" s="157"/>
      <c r="X588" s="157"/>
      <c r="Y588" s="157"/>
      <c r="Z588" s="147"/>
      <c r="AA588" s="147"/>
      <c r="AB588" s="147"/>
      <c r="AC588" s="147"/>
      <c r="AD588" s="147"/>
      <c r="AE588" s="147"/>
      <c r="AF588" s="147"/>
      <c r="AG588" s="147" t="s">
        <v>239</v>
      </c>
      <c r="AH588" s="147">
        <v>0</v>
      </c>
      <c r="AI588" s="147"/>
      <c r="AJ588" s="147"/>
      <c r="AK588" s="147"/>
      <c r="AL588" s="147"/>
      <c r="AM588" s="147"/>
      <c r="AN588" s="147"/>
      <c r="AO588" s="147"/>
      <c r="AP588" s="147"/>
      <c r="AQ588" s="147"/>
      <c r="AR588" s="147"/>
      <c r="AS588" s="147"/>
      <c r="AT588" s="147"/>
      <c r="AU588" s="147"/>
      <c r="AV588" s="147"/>
      <c r="AW588" s="147"/>
      <c r="AX588" s="147"/>
      <c r="AY588" s="147"/>
      <c r="AZ588" s="147"/>
      <c r="BA588" s="147"/>
      <c r="BB588" s="147"/>
      <c r="BC588" s="147"/>
      <c r="BD588" s="147"/>
      <c r="BE588" s="147"/>
      <c r="BF588" s="147"/>
      <c r="BG588" s="147"/>
      <c r="BH588" s="147"/>
    </row>
    <row r="589" spans="1:60" outlineLevel="1" x14ac:dyDescent="0.2">
      <c r="A589" s="171">
        <v>72</v>
      </c>
      <c r="B589" s="172" t="s">
        <v>1686</v>
      </c>
      <c r="C589" s="179" t="s">
        <v>1687</v>
      </c>
      <c r="D589" s="173" t="s">
        <v>512</v>
      </c>
      <c r="E589" s="174">
        <v>134.30000000000001</v>
      </c>
      <c r="F589" s="175"/>
      <c r="G589" s="176">
        <f>ROUND(E589*F589,2)</f>
        <v>0</v>
      </c>
      <c r="H589" s="158"/>
      <c r="I589" s="157">
        <f>ROUND(E589*H589,2)</f>
        <v>0</v>
      </c>
      <c r="J589" s="158"/>
      <c r="K589" s="157">
        <f>ROUND(E589*J589,2)</f>
        <v>0</v>
      </c>
      <c r="L589" s="157">
        <v>21</v>
      </c>
      <c r="M589" s="157">
        <f>G589*(1+L589/100)</f>
        <v>0</v>
      </c>
      <c r="N589" s="156">
        <v>6.9999999999999999E-4</v>
      </c>
      <c r="O589" s="156">
        <f>ROUND(E589*N589,2)</f>
        <v>0.09</v>
      </c>
      <c r="P589" s="156">
        <v>0</v>
      </c>
      <c r="Q589" s="156">
        <f>ROUND(E589*P589,2)</f>
        <v>0</v>
      </c>
      <c r="R589" s="157"/>
      <c r="S589" s="157" t="s">
        <v>183</v>
      </c>
      <c r="T589" s="157" t="s">
        <v>595</v>
      </c>
      <c r="U589" s="157">
        <v>0.26</v>
      </c>
      <c r="V589" s="157">
        <f>ROUND(E589*U589,2)</f>
        <v>34.92</v>
      </c>
      <c r="W589" s="157"/>
      <c r="X589" s="157" t="s">
        <v>201</v>
      </c>
      <c r="Y589" s="157" t="s">
        <v>171</v>
      </c>
      <c r="Z589" s="147"/>
      <c r="AA589" s="147"/>
      <c r="AB589" s="147"/>
      <c r="AC589" s="147"/>
      <c r="AD589" s="147"/>
      <c r="AE589" s="147"/>
      <c r="AF589" s="147"/>
      <c r="AG589" s="147" t="s">
        <v>202</v>
      </c>
      <c r="AH589" s="147"/>
      <c r="AI589" s="147"/>
      <c r="AJ589" s="147"/>
      <c r="AK589" s="147"/>
      <c r="AL589" s="147"/>
      <c r="AM589" s="147"/>
      <c r="AN589" s="147"/>
      <c r="AO589" s="147"/>
      <c r="AP589" s="147"/>
      <c r="AQ589" s="147"/>
      <c r="AR589" s="147"/>
      <c r="AS589" s="147"/>
      <c r="AT589" s="147"/>
      <c r="AU589" s="147"/>
      <c r="AV589" s="147"/>
      <c r="AW589" s="147"/>
      <c r="AX589" s="147"/>
      <c r="AY589" s="147"/>
      <c r="AZ589" s="147"/>
      <c r="BA589" s="147"/>
      <c r="BB589" s="147"/>
      <c r="BC589" s="147"/>
      <c r="BD589" s="147"/>
      <c r="BE589" s="147"/>
      <c r="BF589" s="147"/>
      <c r="BG589" s="147"/>
      <c r="BH589" s="147"/>
    </row>
    <row r="590" spans="1:60" outlineLevel="2" x14ac:dyDescent="0.2">
      <c r="A590" s="154"/>
      <c r="B590" s="155"/>
      <c r="C590" s="253" t="s">
        <v>1688</v>
      </c>
      <c r="D590" s="254"/>
      <c r="E590" s="254"/>
      <c r="F590" s="254"/>
      <c r="G590" s="254"/>
      <c r="H590" s="157"/>
      <c r="I590" s="157"/>
      <c r="J590" s="157"/>
      <c r="K590" s="157"/>
      <c r="L590" s="157"/>
      <c r="M590" s="157"/>
      <c r="N590" s="156"/>
      <c r="O590" s="156"/>
      <c r="P590" s="156"/>
      <c r="Q590" s="156"/>
      <c r="R590" s="157"/>
      <c r="S590" s="157"/>
      <c r="T590" s="157"/>
      <c r="U590" s="157"/>
      <c r="V590" s="157"/>
      <c r="W590" s="157"/>
      <c r="X590" s="157"/>
      <c r="Y590" s="157"/>
      <c r="Z590" s="147"/>
      <c r="AA590" s="147"/>
      <c r="AB590" s="147"/>
      <c r="AC590" s="147"/>
      <c r="AD590" s="147"/>
      <c r="AE590" s="147"/>
      <c r="AF590" s="147"/>
      <c r="AG590" s="147" t="s">
        <v>174</v>
      </c>
      <c r="AH590" s="147"/>
      <c r="AI590" s="147"/>
      <c r="AJ590" s="147"/>
      <c r="AK590" s="147"/>
      <c r="AL590" s="147"/>
      <c r="AM590" s="147"/>
      <c r="AN590" s="147"/>
      <c r="AO590" s="147"/>
      <c r="AP590" s="147"/>
      <c r="AQ590" s="147"/>
      <c r="AR590" s="147"/>
      <c r="AS590" s="147"/>
      <c r="AT590" s="147"/>
      <c r="AU590" s="147"/>
      <c r="AV590" s="147"/>
      <c r="AW590" s="147"/>
      <c r="AX590" s="147"/>
      <c r="AY590" s="147"/>
      <c r="AZ590" s="147"/>
      <c r="BA590" s="147"/>
      <c r="BB590" s="147"/>
      <c r="BC590" s="147"/>
      <c r="BD590" s="147"/>
      <c r="BE590" s="147"/>
      <c r="BF590" s="147"/>
      <c r="BG590" s="147"/>
      <c r="BH590" s="147"/>
    </row>
    <row r="591" spans="1:60" outlineLevel="2" x14ac:dyDescent="0.2">
      <c r="A591" s="154"/>
      <c r="B591" s="155"/>
      <c r="C591" s="185" t="s">
        <v>1669</v>
      </c>
      <c r="D591" s="183"/>
      <c r="E591" s="184">
        <v>3</v>
      </c>
      <c r="F591" s="157"/>
      <c r="G591" s="157"/>
      <c r="H591" s="157"/>
      <c r="I591" s="157"/>
      <c r="J591" s="157"/>
      <c r="K591" s="157"/>
      <c r="L591" s="157"/>
      <c r="M591" s="157"/>
      <c r="N591" s="156"/>
      <c r="O591" s="156"/>
      <c r="P591" s="156"/>
      <c r="Q591" s="156"/>
      <c r="R591" s="157"/>
      <c r="S591" s="157"/>
      <c r="T591" s="157"/>
      <c r="U591" s="157"/>
      <c r="V591" s="157"/>
      <c r="W591" s="157"/>
      <c r="X591" s="157"/>
      <c r="Y591" s="157"/>
      <c r="Z591" s="147"/>
      <c r="AA591" s="147"/>
      <c r="AB591" s="147"/>
      <c r="AC591" s="147"/>
      <c r="AD591" s="147"/>
      <c r="AE591" s="147"/>
      <c r="AF591" s="147"/>
      <c r="AG591" s="147" t="s">
        <v>239</v>
      </c>
      <c r="AH591" s="147">
        <v>0</v>
      </c>
      <c r="AI591" s="147"/>
      <c r="AJ591" s="147"/>
      <c r="AK591" s="147"/>
      <c r="AL591" s="147"/>
      <c r="AM591" s="147"/>
      <c r="AN591" s="147"/>
      <c r="AO591" s="147"/>
      <c r="AP591" s="147"/>
      <c r="AQ591" s="147"/>
      <c r="AR591" s="147"/>
      <c r="AS591" s="147"/>
      <c r="AT591" s="147"/>
      <c r="AU591" s="147"/>
      <c r="AV591" s="147"/>
      <c r="AW591" s="147"/>
      <c r="AX591" s="147"/>
      <c r="AY591" s="147"/>
      <c r="AZ591" s="147"/>
      <c r="BA591" s="147"/>
      <c r="BB591" s="147"/>
      <c r="BC591" s="147"/>
      <c r="BD591" s="147"/>
      <c r="BE591" s="147"/>
      <c r="BF591" s="147"/>
      <c r="BG591" s="147"/>
      <c r="BH591" s="147"/>
    </row>
    <row r="592" spans="1:60" outlineLevel="3" x14ac:dyDescent="0.2">
      <c r="A592" s="154"/>
      <c r="B592" s="155"/>
      <c r="C592" s="185" t="s">
        <v>1670</v>
      </c>
      <c r="D592" s="183"/>
      <c r="E592" s="184">
        <v>35</v>
      </c>
      <c r="F592" s="157"/>
      <c r="G592" s="157"/>
      <c r="H592" s="157"/>
      <c r="I592" s="157"/>
      <c r="J592" s="157"/>
      <c r="K592" s="157"/>
      <c r="L592" s="157"/>
      <c r="M592" s="157"/>
      <c r="N592" s="156"/>
      <c r="O592" s="156"/>
      <c r="P592" s="156"/>
      <c r="Q592" s="156"/>
      <c r="R592" s="157"/>
      <c r="S592" s="157"/>
      <c r="T592" s="157"/>
      <c r="U592" s="157"/>
      <c r="V592" s="157"/>
      <c r="W592" s="157"/>
      <c r="X592" s="157"/>
      <c r="Y592" s="157"/>
      <c r="Z592" s="147"/>
      <c r="AA592" s="147"/>
      <c r="AB592" s="147"/>
      <c r="AC592" s="147"/>
      <c r="AD592" s="147"/>
      <c r="AE592" s="147"/>
      <c r="AF592" s="147"/>
      <c r="AG592" s="147" t="s">
        <v>239</v>
      </c>
      <c r="AH592" s="147">
        <v>0</v>
      </c>
      <c r="AI592" s="147"/>
      <c r="AJ592" s="147"/>
      <c r="AK592" s="147"/>
      <c r="AL592" s="147"/>
      <c r="AM592" s="147"/>
      <c r="AN592" s="147"/>
      <c r="AO592" s="147"/>
      <c r="AP592" s="147"/>
      <c r="AQ592" s="147"/>
      <c r="AR592" s="147"/>
      <c r="AS592" s="147"/>
      <c r="AT592" s="147"/>
      <c r="AU592" s="147"/>
      <c r="AV592" s="147"/>
      <c r="AW592" s="147"/>
      <c r="AX592" s="147"/>
      <c r="AY592" s="147"/>
      <c r="AZ592" s="147"/>
      <c r="BA592" s="147"/>
      <c r="BB592" s="147"/>
      <c r="BC592" s="147"/>
      <c r="BD592" s="147"/>
      <c r="BE592" s="147"/>
      <c r="BF592" s="147"/>
      <c r="BG592" s="147"/>
      <c r="BH592" s="147"/>
    </row>
    <row r="593" spans="1:60" outlineLevel="3" x14ac:dyDescent="0.2">
      <c r="A593" s="154"/>
      <c r="B593" s="155"/>
      <c r="C593" s="185" t="s">
        <v>1671</v>
      </c>
      <c r="D593" s="183"/>
      <c r="E593" s="184">
        <v>13.8</v>
      </c>
      <c r="F593" s="157"/>
      <c r="G593" s="157"/>
      <c r="H593" s="157"/>
      <c r="I593" s="157"/>
      <c r="J593" s="157"/>
      <c r="K593" s="157"/>
      <c r="L593" s="157"/>
      <c r="M593" s="157"/>
      <c r="N593" s="156"/>
      <c r="O593" s="156"/>
      <c r="P593" s="156"/>
      <c r="Q593" s="156"/>
      <c r="R593" s="157"/>
      <c r="S593" s="157"/>
      <c r="T593" s="157"/>
      <c r="U593" s="157"/>
      <c r="V593" s="157"/>
      <c r="W593" s="157"/>
      <c r="X593" s="157"/>
      <c r="Y593" s="157"/>
      <c r="Z593" s="147"/>
      <c r="AA593" s="147"/>
      <c r="AB593" s="147"/>
      <c r="AC593" s="147"/>
      <c r="AD593" s="147"/>
      <c r="AE593" s="147"/>
      <c r="AF593" s="147"/>
      <c r="AG593" s="147" t="s">
        <v>239</v>
      </c>
      <c r="AH593" s="147">
        <v>0</v>
      </c>
      <c r="AI593" s="147"/>
      <c r="AJ593" s="147"/>
      <c r="AK593" s="147"/>
      <c r="AL593" s="147"/>
      <c r="AM593" s="147"/>
      <c r="AN593" s="147"/>
      <c r="AO593" s="147"/>
      <c r="AP593" s="147"/>
      <c r="AQ593" s="147"/>
      <c r="AR593" s="147"/>
      <c r="AS593" s="147"/>
      <c r="AT593" s="147"/>
      <c r="AU593" s="147"/>
      <c r="AV593" s="147"/>
      <c r="AW593" s="147"/>
      <c r="AX593" s="147"/>
      <c r="AY593" s="147"/>
      <c r="AZ593" s="147"/>
      <c r="BA593" s="147"/>
      <c r="BB593" s="147"/>
      <c r="BC593" s="147"/>
      <c r="BD593" s="147"/>
      <c r="BE593" s="147"/>
      <c r="BF593" s="147"/>
      <c r="BG593" s="147"/>
      <c r="BH593" s="147"/>
    </row>
    <row r="594" spans="1:60" outlineLevel="3" x14ac:dyDescent="0.2">
      <c r="A594" s="154"/>
      <c r="B594" s="155"/>
      <c r="C594" s="185" t="s">
        <v>1672</v>
      </c>
      <c r="D594" s="183"/>
      <c r="E594" s="184">
        <v>60.5</v>
      </c>
      <c r="F594" s="157"/>
      <c r="G594" s="157"/>
      <c r="H594" s="157"/>
      <c r="I594" s="157"/>
      <c r="J594" s="157"/>
      <c r="K594" s="157"/>
      <c r="L594" s="157"/>
      <c r="M594" s="157"/>
      <c r="N594" s="156"/>
      <c r="O594" s="156"/>
      <c r="P594" s="156"/>
      <c r="Q594" s="156"/>
      <c r="R594" s="157"/>
      <c r="S594" s="157"/>
      <c r="T594" s="157"/>
      <c r="U594" s="157"/>
      <c r="V594" s="157"/>
      <c r="W594" s="157"/>
      <c r="X594" s="157"/>
      <c r="Y594" s="157"/>
      <c r="Z594" s="147"/>
      <c r="AA594" s="147"/>
      <c r="AB594" s="147"/>
      <c r="AC594" s="147"/>
      <c r="AD594" s="147"/>
      <c r="AE594" s="147"/>
      <c r="AF594" s="147"/>
      <c r="AG594" s="147" t="s">
        <v>239</v>
      </c>
      <c r="AH594" s="147">
        <v>0</v>
      </c>
      <c r="AI594" s="147"/>
      <c r="AJ594" s="147"/>
      <c r="AK594" s="147"/>
      <c r="AL594" s="147"/>
      <c r="AM594" s="147"/>
      <c r="AN594" s="147"/>
      <c r="AO594" s="147"/>
      <c r="AP594" s="147"/>
      <c r="AQ594" s="147"/>
      <c r="AR594" s="147"/>
      <c r="AS594" s="147"/>
      <c r="AT594" s="147"/>
      <c r="AU594" s="147"/>
      <c r="AV594" s="147"/>
      <c r="AW594" s="147"/>
      <c r="AX594" s="147"/>
      <c r="AY594" s="147"/>
      <c r="AZ594" s="147"/>
      <c r="BA594" s="147"/>
      <c r="BB594" s="147"/>
      <c r="BC594" s="147"/>
      <c r="BD594" s="147"/>
      <c r="BE594" s="147"/>
      <c r="BF594" s="147"/>
      <c r="BG594" s="147"/>
      <c r="BH594" s="147"/>
    </row>
    <row r="595" spans="1:60" outlineLevel="3" x14ac:dyDescent="0.2">
      <c r="A595" s="154"/>
      <c r="B595" s="155"/>
      <c r="C595" s="185" t="s">
        <v>1673</v>
      </c>
      <c r="D595" s="183"/>
      <c r="E595" s="184">
        <v>13</v>
      </c>
      <c r="F595" s="157"/>
      <c r="G595" s="157"/>
      <c r="H595" s="157"/>
      <c r="I595" s="157"/>
      <c r="J595" s="157"/>
      <c r="K595" s="157"/>
      <c r="L595" s="157"/>
      <c r="M595" s="157"/>
      <c r="N595" s="156"/>
      <c r="O595" s="156"/>
      <c r="P595" s="156"/>
      <c r="Q595" s="156"/>
      <c r="R595" s="157"/>
      <c r="S595" s="157"/>
      <c r="T595" s="157"/>
      <c r="U595" s="157"/>
      <c r="V595" s="157"/>
      <c r="W595" s="157"/>
      <c r="X595" s="157"/>
      <c r="Y595" s="157"/>
      <c r="Z595" s="147"/>
      <c r="AA595" s="147"/>
      <c r="AB595" s="147"/>
      <c r="AC595" s="147"/>
      <c r="AD595" s="147"/>
      <c r="AE595" s="147"/>
      <c r="AF595" s="147"/>
      <c r="AG595" s="147" t="s">
        <v>239</v>
      </c>
      <c r="AH595" s="147">
        <v>0</v>
      </c>
      <c r="AI595" s="147"/>
      <c r="AJ595" s="147"/>
      <c r="AK595" s="147"/>
      <c r="AL595" s="147"/>
      <c r="AM595" s="147"/>
      <c r="AN595" s="147"/>
      <c r="AO595" s="147"/>
      <c r="AP595" s="147"/>
      <c r="AQ595" s="147"/>
      <c r="AR595" s="147"/>
      <c r="AS595" s="147"/>
      <c r="AT595" s="147"/>
      <c r="AU595" s="147"/>
      <c r="AV595" s="147"/>
      <c r="AW595" s="147"/>
      <c r="AX595" s="147"/>
      <c r="AY595" s="147"/>
      <c r="AZ595" s="147"/>
      <c r="BA595" s="147"/>
      <c r="BB595" s="147"/>
      <c r="BC595" s="147"/>
      <c r="BD595" s="147"/>
      <c r="BE595" s="147"/>
      <c r="BF595" s="147"/>
      <c r="BG595" s="147"/>
      <c r="BH595" s="147"/>
    </row>
    <row r="596" spans="1:60" outlineLevel="3" x14ac:dyDescent="0.2">
      <c r="A596" s="154"/>
      <c r="B596" s="155"/>
      <c r="C596" s="185" t="s">
        <v>1674</v>
      </c>
      <c r="D596" s="183"/>
      <c r="E596" s="184">
        <v>4.5</v>
      </c>
      <c r="F596" s="157"/>
      <c r="G596" s="157"/>
      <c r="H596" s="157"/>
      <c r="I596" s="157"/>
      <c r="J596" s="157"/>
      <c r="K596" s="157"/>
      <c r="L596" s="157"/>
      <c r="M596" s="157"/>
      <c r="N596" s="156"/>
      <c r="O596" s="156"/>
      <c r="P596" s="156"/>
      <c r="Q596" s="156"/>
      <c r="R596" s="157"/>
      <c r="S596" s="157"/>
      <c r="T596" s="157"/>
      <c r="U596" s="157"/>
      <c r="V596" s="157"/>
      <c r="W596" s="157"/>
      <c r="X596" s="157"/>
      <c r="Y596" s="157"/>
      <c r="Z596" s="147"/>
      <c r="AA596" s="147"/>
      <c r="AB596" s="147"/>
      <c r="AC596" s="147"/>
      <c r="AD596" s="147"/>
      <c r="AE596" s="147"/>
      <c r="AF596" s="147"/>
      <c r="AG596" s="147" t="s">
        <v>239</v>
      </c>
      <c r="AH596" s="147">
        <v>0</v>
      </c>
      <c r="AI596" s="147"/>
      <c r="AJ596" s="147"/>
      <c r="AK596" s="147"/>
      <c r="AL596" s="147"/>
      <c r="AM596" s="147"/>
      <c r="AN596" s="147"/>
      <c r="AO596" s="147"/>
      <c r="AP596" s="147"/>
      <c r="AQ596" s="147"/>
      <c r="AR596" s="147"/>
      <c r="AS596" s="147"/>
      <c r="AT596" s="147"/>
      <c r="AU596" s="147"/>
      <c r="AV596" s="147"/>
      <c r="AW596" s="147"/>
      <c r="AX596" s="147"/>
      <c r="AY596" s="147"/>
      <c r="AZ596" s="147"/>
      <c r="BA596" s="147"/>
      <c r="BB596" s="147"/>
      <c r="BC596" s="147"/>
      <c r="BD596" s="147"/>
      <c r="BE596" s="147"/>
      <c r="BF596" s="147"/>
      <c r="BG596" s="147"/>
      <c r="BH596" s="147"/>
    </row>
    <row r="597" spans="1:60" outlineLevel="3" x14ac:dyDescent="0.2">
      <c r="A597" s="154"/>
      <c r="B597" s="155"/>
      <c r="C597" s="185" t="s">
        <v>1675</v>
      </c>
      <c r="D597" s="183"/>
      <c r="E597" s="184">
        <v>4.5</v>
      </c>
      <c r="F597" s="157"/>
      <c r="G597" s="157"/>
      <c r="H597" s="157"/>
      <c r="I597" s="157"/>
      <c r="J597" s="157"/>
      <c r="K597" s="157"/>
      <c r="L597" s="157"/>
      <c r="M597" s="157"/>
      <c r="N597" s="156"/>
      <c r="O597" s="156"/>
      <c r="P597" s="156"/>
      <c r="Q597" s="156"/>
      <c r="R597" s="157"/>
      <c r="S597" s="157"/>
      <c r="T597" s="157"/>
      <c r="U597" s="157"/>
      <c r="V597" s="157"/>
      <c r="W597" s="157"/>
      <c r="X597" s="157"/>
      <c r="Y597" s="157"/>
      <c r="Z597" s="147"/>
      <c r="AA597" s="147"/>
      <c r="AB597" s="147"/>
      <c r="AC597" s="147"/>
      <c r="AD597" s="147"/>
      <c r="AE597" s="147"/>
      <c r="AF597" s="147"/>
      <c r="AG597" s="147" t="s">
        <v>239</v>
      </c>
      <c r="AH597" s="147">
        <v>0</v>
      </c>
      <c r="AI597" s="147"/>
      <c r="AJ597" s="147"/>
      <c r="AK597" s="147"/>
      <c r="AL597" s="147"/>
      <c r="AM597" s="147"/>
      <c r="AN597" s="147"/>
      <c r="AO597" s="147"/>
      <c r="AP597" s="147"/>
      <c r="AQ597" s="147"/>
      <c r="AR597" s="147"/>
      <c r="AS597" s="147"/>
      <c r="AT597" s="147"/>
      <c r="AU597" s="147"/>
      <c r="AV597" s="147"/>
      <c r="AW597" s="147"/>
      <c r="AX597" s="147"/>
      <c r="AY597" s="147"/>
      <c r="AZ597" s="147"/>
      <c r="BA597" s="147"/>
      <c r="BB597" s="147"/>
      <c r="BC597" s="147"/>
      <c r="BD597" s="147"/>
      <c r="BE597" s="147"/>
      <c r="BF597" s="147"/>
      <c r="BG597" s="147"/>
      <c r="BH597" s="147"/>
    </row>
    <row r="598" spans="1:60" outlineLevel="1" x14ac:dyDescent="0.2">
      <c r="A598" s="171">
        <v>73</v>
      </c>
      <c r="B598" s="172" t="s">
        <v>1689</v>
      </c>
      <c r="C598" s="179" t="s">
        <v>1690</v>
      </c>
      <c r="D598" s="173" t="s">
        <v>512</v>
      </c>
      <c r="E598" s="174">
        <v>777.2</v>
      </c>
      <c r="F598" s="175"/>
      <c r="G598" s="176">
        <f>ROUND(E598*F598,2)</f>
        <v>0</v>
      </c>
      <c r="H598" s="158"/>
      <c r="I598" s="157">
        <f>ROUND(E598*H598,2)</f>
        <v>0</v>
      </c>
      <c r="J598" s="158"/>
      <c r="K598" s="157">
        <f>ROUND(E598*J598,2)</f>
        <v>0</v>
      </c>
      <c r="L598" s="157">
        <v>21</v>
      </c>
      <c r="M598" s="157">
        <f>G598*(1+L598/100)</f>
        <v>0</v>
      </c>
      <c r="N598" s="156">
        <v>6.9999999999999999E-4</v>
      </c>
      <c r="O598" s="156">
        <f>ROUND(E598*N598,2)</f>
        <v>0.54</v>
      </c>
      <c r="P598" s="156">
        <v>0</v>
      </c>
      <c r="Q598" s="156">
        <f>ROUND(E598*P598,2)</f>
        <v>0</v>
      </c>
      <c r="R598" s="157"/>
      <c r="S598" s="157" t="s">
        <v>183</v>
      </c>
      <c r="T598" s="157" t="s">
        <v>595</v>
      </c>
      <c r="U598" s="157">
        <v>0.27</v>
      </c>
      <c r="V598" s="157">
        <f>ROUND(E598*U598,2)</f>
        <v>209.84</v>
      </c>
      <c r="W598" s="157"/>
      <c r="X598" s="157" t="s">
        <v>201</v>
      </c>
      <c r="Y598" s="157" t="s">
        <v>171</v>
      </c>
      <c r="Z598" s="147"/>
      <c r="AA598" s="147"/>
      <c r="AB598" s="147"/>
      <c r="AC598" s="147"/>
      <c r="AD598" s="147"/>
      <c r="AE598" s="147"/>
      <c r="AF598" s="147"/>
      <c r="AG598" s="147" t="s">
        <v>202</v>
      </c>
      <c r="AH598" s="147"/>
      <c r="AI598" s="147"/>
      <c r="AJ598" s="147"/>
      <c r="AK598" s="147"/>
      <c r="AL598" s="147"/>
      <c r="AM598" s="147"/>
      <c r="AN598" s="147"/>
      <c r="AO598" s="147"/>
      <c r="AP598" s="147"/>
      <c r="AQ598" s="147"/>
      <c r="AR598" s="147"/>
      <c r="AS598" s="147"/>
      <c r="AT598" s="147"/>
      <c r="AU598" s="147"/>
      <c r="AV598" s="147"/>
      <c r="AW598" s="147"/>
      <c r="AX598" s="147"/>
      <c r="AY598" s="147"/>
      <c r="AZ598" s="147"/>
      <c r="BA598" s="147"/>
      <c r="BB598" s="147"/>
      <c r="BC598" s="147"/>
      <c r="BD598" s="147"/>
      <c r="BE598" s="147"/>
      <c r="BF598" s="147"/>
      <c r="BG598" s="147"/>
      <c r="BH598" s="147"/>
    </row>
    <row r="599" spans="1:60" outlineLevel="2" x14ac:dyDescent="0.2">
      <c r="A599" s="154"/>
      <c r="B599" s="155"/>
      <c r="C599" s="253" t="s">
        <v>1691</v>
      </c>
      <c r="D599" s="254"/>
      <c r="E599" s="254"/>
      <c r="F599" s="254"/>
      <c r="G599" s="254"/>
      <c r="H599" s="157"/>
      <c r="I599" s="157"/>
      <c r="J599" s="157"/>
      <c r="K599" s="157"/>
      <c r="L599" s="157"/>
      <c r="M599" s="157"/>
      <c r="N599" s="156"/>
      <c r="O599" s="156"/>
      <c r="P599" s="156"/>
      <c r="Q599" s="156"/>
      <c r="R599" s="157"/>
      <c r="S599" s="157"/>
      <c r="T599" s="157"/>
      <c r="U599" s="157"/>
      <c r="V599" s="157"/>
      <c r="W599" s="157"/>
      <c r="X599" s="157"/>
      <c r="Y599" s="157"/>
      <c r="Z599" s="147"/>
      <c r="AA599" s="147"/>
      <c r="AB599" s="147"/>
      <c r="AC599" s="147"/>
      <c r="AD599" s="147"/>
      <c r="AE599" s="147"/>
      <c r="AF599" s="147"/>
      <c r="AG599" s="147" t="s">
        <v>174</v>
      </c>
      <c r="AH599" s="147"/>
      <c r="AI599" s="147"/>
      <c r="AJ599" s="147"/>
      <c r="AK599" s="147"/>
      <c r="AL599" s="147"/>
      <c r="AM599" s="147"/>
      <c r="AN599" s="147"/>
      <c r="AO599" s="147"/>
      <c r="AP599" s="147"/>
      <c r="AQ599" s="147"/>
      <c r="AR599" s="147"/>
      <c r="AS599" s="147"/>
      <c r="AT599" s="147"/>
      <c r="AU599" s="147"/>
      <c r="AV599" s="147"/>
      <c r="AW599" s="147"/>
      <c r="AX599" s="147"/>
      <c r="AY599" s="147"/>
      <c r="AZ599" s="147"/>
      <c r="BA599" s="147"/>
      <c r="BB599" s="147"/>
      <c r="BC599" s="147"/>
      <c r="BD599" s="147"/>
      <c r="BE599" s="147"/>
      <c r="BF599" s="147"/>
      <c r="BG599" s="147"/>
      <c r="BH599" s="147"/>
    </row>
    <row r="600" spans="1:60" outlineLevel="2" x14ac:dyDescent="0.2">
      <c r="A600" s="154"/>
      <c r="B600" s="155"/>
      <c r="C600" s="185" t="s">
        <v>1679</v>
      </c>
      <c r="D600" s="183"/>
      <c r="E600" s="184">
        <v>78</v>
      </c>
      <c r="F600" s="157"/>
      <c r="G600" s="157"/>
      <c r="H600" s="157"/>
      <c r="I600" s="157"/>
      <c r="J600" s="157"/>
      <c r="K600" s="157"/>
      <c r="L600" s="157"/>
      <c r="M600" s="157"/>
      <c r="N600" s="156"/>
      <c r="O600" s="156"/>
      <c r="P600" s="156"/>
      <c r="Q600" s="156"/>
      <c r="R600" s="157"/>
      <c r="S600" s="157"/>
      <c r="T600" s="157"/>
      <c r="U600" s="157"/>
      <c r="V600" s="157"/>
      <c r="W600" s="157"/>
      <c r="X600" s="157"/>
      <c r="Y600" s="157"/>
      <c r="Z600" s="147"/>
      <c r="AA600" s="147"/>
      <c r="AB600" s="147"/>
      <c r="AC600" s="147"/>
      <c r="AD600" s="147"/>
      <c r="AE600" s="147"/>
      <c r="AF600" s="147"/>
      <c r="AG600" s="147" t="s">
        <v>239</v>
      </c>
      <c r="AH600" s="147">
        <v>0</v>
      </c>
      <c r="AI600" s="147"/>
      <c r="AJ600" s="147"/>
      <c r="AK600" s="147"/>
      <c r="AL600" s="147"/>
      <c r="AM600" s="147"/>
      <c r="AN600" s="147"/>
      <c r="AO600" s="147"/>
      <c r="AP600" s="147"/>
      <c r="AQ600" s="147"/>
      <c r="AR600" s="147"/>
      <c r="AS600" s="147"/>
      <c r="AT600" s="147"/>
      <c r="AU600" s="147"/>
      <c r="AV600" s="147"/>
      <c r="AW600" s="147"/>
      <c r="AX600" s="147"/>
      <c r="AY600" s="147"/>
      <c r="AZ600" s="147"/>
      <c r="BA600" s="147"/>
      <c r="BB600" s="147"/>
      <c r="BC600" s="147"/>
      <c r="BD600" s="147"/>
      <c r="BE600" s="147"/>
      <c r="BF600" s="147"/>
      <c r="BG600" s="147"/>
      <c r="BH600" s="147"/>
    </row>
    <row r="601" spans="1:60" outlineLevel="3" x14ac:dyDescent="0.2">
      <c r="A601" s="154"/>
      <c r="B601" s="155"/>
      <c r="C601" s="185" t="s">
        <v>1680</v>
      </c>
      <c r="D601" s="183"/>
      <c r="E601" s="184">
        <v>109.5</v>
      </c>
      <c r="F601" s="157"/>
      <c r="G601" s="157"/>
      <c r="H601" s="157"/>
      <c r="I601" s="157"/>
      <c r="J601" s="157"/>
      <c r="K601" s="157"/>
      <c r="L601" s="157"/>
      <c r="M601" s="157"/>
      <c r="N601" s="156"/>
      <c r="O601" s="156"/>
      <c r="P601" s="156"/>
      <c r="Q601" s="156"/>
      <c r="R601" s="157"/>
      <c r="S601" s="157"/>
      <c r="T601" s="157"/>
      <c r="U601" s="157"/>
      <c r="V601" s="157"/>
      <c r="W601" s="157"/>
      <c r="X601" s="157"/>
      <c r="Y601" s="157"/>
      <c r="Z601" s="147"/>
      <c r="AA601" s="147"/>
      <c r="AB601" s="147"/>
      <c r="AC601" s="147"/>
      <c r="AD601" s="147"/>
      <c r="AE601" s="147"/>
      <c r="AF601" s="147"/>
      <c r="AG601" s="147" t="s">
        <v>239</v>
      </c>
      <c r="AH601" s="147">
        <v>0</v>
      </c>
      <c r="AI601" s="147"/>
      <c r="AJ601" s="147"/>
      <c r="AK601" s="147"/>
      <c r="AL601" s="147"/>
      <c r="AM601" s="147"/>
      <c r="AN601" s="147"/>
      <c r="AO601" s="147"/>
      <c r="AP601" s="147"/>
      <c r="AQ601" s="147"/>
      <c r="AR601" s="147"/>
      <c r="AS601" s="147"/>
      <c r="AT601" s="147"/>
      <c r="AU601" s="147"/>
      <c r="AV601" s="147"/>
      <c r="AW601" s="147"/>
      <c r="AX601" s="147"/>
      <c r="AY601" s="147"/>
      <c r="AZ601" s="147"/>
      <c r="BA601" s="147"/>
      <c r="BB601" s="147"/>
      <c r="BC601" s="147"/>
      <c r="BD601" s="147"/>
      <c r="BE601" s="147"/>
      <c r="BF601" s="147"/>
      <c r="BG601" s="147"/>
      <c r="BH601" s="147"/>
    </row>
    <row r="602" spans="1:60" outlineLevel="3" x14ac:dyDescent="0.2">
      <c r="A602" s="154"/>
      <c r="B602" s="155"/>
      <c r="C602" s="185" t="s">
        <v>1681</v>
      </c>
      <c r="D602" s="183"/>
      <c r="E602" s="184">
        <v>35.299999999999997</v>
      </c>
      <c r="F602" s="157"/>
      <c r="G602" s="157"/>
      <c r="H602" s="157"/>
      <c r="I602" s="157"/>
      <c r="J602" s="157"/>
      <c r="K602" s="157"/>
      <c r="L602" s="157"/>
      <c r="M602" s="157"/>
      <c r="N602" s="156"/>
      <c r="O602" s="156"/>
      <c r="P602" s="156"/>
      <c r="Q602" s="156"/>
      <c r="R602" s="157"/>
      <c r="S602" s="157"/>
      <c r="T602" s="157"/>
      <c r="U602" s="157"/>
      <c r="V602" s="157"/>
      <c r="W602" s="157"/>
      <c r="X602" s="157"/>
      <c r="Y602" s="157"/>
      <c r="Z602" s="147"/>
      <c r="AA602" s="147"/>
      <c r="AB602" s="147"/>
      <c r="AC602" s="147"/>
      <c r="AD602" s="147"/>
      <c r="AE602" s="147"/>
      <c r="AF602" s="147"/>
      <c r="AG602" s="147" t="s">
        <v>239</v>
      </c>
      <c r="AH602" s="147">
        <v>0</v>
      </c>
      <c r="AI602" s="147"/>
      <c r="AJ602" s="147"/>
      <c r="AK602" s="147"/>
      <c r="AL602" s="147"/>
      <c r="AM602" s="147"/>
      <c r="AN602" s="147"/>
      <c r="AO602" s="147"/>
      <c r="AP602" s="147"/>
      <c r="AQ602" s="147"/>
      <c r="AR602" s="147"/>
      <c r="AS602" s="147"/>
      <c r="AT602" s="147"/>
      <c r="AU602" s="147"/>
      <c r="AV602" s="147"/>
      <c r="AW602" s="147"/>
      <c r="AX602" s="147"/>
      <c r="AY602" s="147"/>
      <c r="AZ602" s="147"/>
      <c r="BA602" s="147"/>
      <c r="BB602" s="147"/>
      <c r="BC602" s="147"/>
      <c r="BD602" s="147"/>
      <c r="BE602" s="147"/>
      <c r="BF602" s="147"/>
      <c r="BG602" s="147"/>
      <c r="BH602" s="147"/>
    </row>
    <row r="603" spans="1:60" outlineLevel="3" x14ac:dyDescent="0.2">
      <c r="A603" s="154"/>
      <c r="B603" s="155"/>
      <c r="C603" s="185" t="s">
        <v>1682</v>
      </c>
      <c r="D603" s="183"/>
      <c r="E603" s="184">
        <v>94.3</v>
      </c>
      <c r="F603" s="157"/>
      <c r="G603" s="157"/>
      <c r="H603" s="157"/>
      <c r="I603" s="157"/>
      <c r="J603" s="157"/>
      <c r="K603" s="157"/>
      <c r="L603" s="157"/>
      <c r="M603" s="157"/>
      <c r="N603" s="156"/>
      <c r="O603" s="156"/>
      <c r="P603" s="156"/>
      <c r="Q603" s="156"/>
      <c r="R603" s="157"/>
      <c r="S603" s="157"/>
      <c r="T603" s="157"/>
      <c r="U603" s="157"/>
      <c r="V603" s="157"/>
      <c r="W603" s="157"/>
      <c r="X603" s="157"/>
      <c r="Y603" s="157"/>
      <c r="Z603" s="147"/>
      <c r="AA603" s="147"/>
      <c r="AB603" s="147"/>
      <c r="AC603" s="147"/>
      <c r="AD603" s="147"/>
      <c r="AE603" s="147"/>
      <c r="AF603" s="147"/>
      <c r="AG603" s="147" t="s">
        <v>239</v>
      </c>
      <c r="AH603" s="147">
        <v>0</v>
      </c>
      <c r="AI603" s="147"/>
      <c r="AJ603" s="147"/>
      <c r="AK603" s="147"/>
      <c r="AL603" s="147"/>
      <c r="AM603" s="147"/>
      <c r="AN603" s="147"/>
      <c r="AO603" s="147"/>
      <c r="AP603" s="147"/>
      <c r="AQ603" s="147"/>
      <c r="AR603" s="147"/>
      <c r="AS603" s="147"/>
      <c r="AT603" s="147"/>
      <c r="AU603" s="147"/>
      <c r="AV603" s="147"/>
      <c r="AW603" s="147"/>
      <c r="AX603" s="147"/>
      <c r="AY603" s="147"/>
      <c r="AZ603" s="147"/>
      <c r="BA603" s="147"/>
      <c r="BB603" s="147"/>
      <c r="BC603" s="147"/>
      <c r="BD603" s="147"/>
      <c r="BE603" s="147"/>
      <c r="BF603" s="147"/>
      <c r="BG603" s="147"/>
      <c r="BH603" s="147"/>
    </row>
    <row r="604" spans="1:60" outlineLevel="3" x14ac:dyDescent="0.2">
      <c r="A604" s="154"/>
      <c r="B604" s="155"/>
      <c r="C604" s="185" t="s">
        <v>1683</v>
      </c>
      <c r="D604" s="183"/>
      <c r="E604" s="184">
        <v>378.9</v>
      </c>
      <c r="F604" s="157"/>
      <c r="G604" s="157"/>
      <c r="H604" s="157"/>
      <c r="I604" s="157"/>
      <c r="J604" s="157"/>
      <c r="K604" s="157"/>
      <c r="L604" s="157"/>
      <c r="M604" s="157"/>
      <c r="N604" s="156"/>
      <c r="O604" s="156"/>
      <c r="P604" s="156"/>
      <c r="Q604" s="156"/>
      <c r="R604" s="157"/>
      <c r="S604" s="157"/>
      <c r="T604" s="157"/>
      <c r="U604" s="157"/>
      <c r="V604" s="157"/>
      <c r="W604" s="157"/>
      <c r="X604" s="157"/>
      <c r="Y604" s="157"/>
      <c r="Z604" s="147"/>
      <c r="AA604" s="147"/>
      <c r="AB604" s="147"/>
      <c r="AC604" s="147"/>
      <c r="AD604" s="147"/>
      <c r="AE604" s="147"/>
      <c r="AF604" s="147"/>
      <c r="AG604" s="147" t="s">
        <v>239</v>
      </c>
      <c r="AH604" s="147">
        <v>0</v>
      </c>
      <c r="AI604" s="147"/>
      <c r="AJ604" s="147"/>
      <c r="AK604" s="147"/>
      <c r="AL604" s="147"/>
      <c r="AM604" s="147"/>
      <c r="AN604" s="147"/>
      <c r="AO604" s="147"/>
      <c r="AP604" s="147"/>
      <c r="AQ604" s="147"/>
      <c r="AR604" s="147"/>
      <c r="AS604" s="147"/>
      <c r="AT604" s="147"/>
      <c r="AU604" s="147"/>
      <c r="AV604" s="147"/>
      <c r="AW604" s="147"/>
      <c r="AX604" s="147"/>
      <c r="AY604" s="147"/>
      <c r="AZ604" s="147"/>
      <c r="BA604" s="147"/>
      <c r="BB604" s="147"/>
      <c r="BC604" s="147"/>
      <c r="BD604" s="147"/>
      <c r="BE604" s="147"/>
      <c r="BF604" s="147"/>
      <c r="BG604" s="147"/>
      <c r="BH604" s="147"/>
    </row>
    <row r="605" spans="1:60" outlineLevel="3" x14ac:dyDescent="0.2">
      <c r="A605" s="154"/>
      <c r="B605" s="155"/>
      <c r="C605" s="185" t="s">
        <v>1684</v>
      </c>
      <c r="D605" s="183"/>
      <c r="E605" s="184">
        <v>36.700000000000003</v>
      </c>
      <c r="F605" s="157"/>
      <c r="G605" s="157"/>
      <c r="H605" s="157"/>
      <c r="I605" s="157"/>
      <c r="J605" s="157"/>
      <c r="K605" s="157"/>
      <c r="L605" s="157"/>
      <c r="M605" s="157"/>
      <c r="N605" s="156"/>
      <c r="O605" s="156"/>
      <c r="P605" s="156"/>
      <c r="Q605" s="156"/>
      <c r="R605" s="157"/>
      <c r="S605" s="157"/>
      <c r="T605" s="157"/>
      <c r="U605" s="157"/>
      <c r="V605" s="157"/>
      <c r="W605" s="157"/>
      <c r="X605" s="157"/>
      <c r="Y605" s="157"/>
      <c r="Z605" s="147"/>
      <c r="AA605" s="147"/>
      <c r="AB605" s="147"/>
      <c r="AC605" s="147"/>
      <c r="AD605" s="147"/>
      <c r="AE605" s="147"/>
      <c r="AF605" s="147"/>
      <c r="AG605" s="147" t="s">
        <v>239</v>
      </c>
      <c r="AH605" s="147">
        <v>0</v>
      </c>
      <c r="AI605" s="147"/>
      <c r="AJ605" s="147"/>
      <c r="AK605" s="147"/>
      <c r="AL605" s="147"/>
      <c r="AM605" s="147"/>
      <c r="AN605" s="147"/>
      <c r="AO605" s="147"/>
      <c r="AP605" s="147"/>
      <c r="AQ605" s="147"/>
      <c r="AR605" s="147"/>
      <c r="AS605" s="147"/>
      <c r="AT605" s="147"/>
      <c r="AU605" s="147"/>
      <c r="AV605" s="147"/>
      <c r="AW605" s="147"/>
      <c r="AX605" s="147"/>
      <c r="AY605" s="147"/>
      <c r="AZ605" s="147"/>
      <c r="BA605" s="147"/>
      <c r="BB605" s="147"/>
      <c r="BC605" s="147"/>
      <c r="BD605" s="147"/>
      <c r="BE605" s="147"/>
      <c r="BF605" s="147"/>
      <c r="BG605" s="147"/>
      <c r="BH605" s="147"/>
    </row>
    <row r="606" spans="1:60" outlineLevel="3" x14ac:dyDescent="0.2">
      <c r="A606" s="154"/>
      <c r="B606" s="155"/>
      <c r="C606" s="185" t="s">
        <v>1685</v>
      </c>
      <c r="D606" s="183"/>
      <c r="E606" s="184">
        <v>44.5</v>
      </c>
      <c r="F606" s="157"/>
      <c r="G606" s="157"/>
      <c r="H606" s="157"/>
      <c r="I606" s="157"/>
      <c r="J606" s="157"/>
      <c r="K606" s="157"/>
      <c r="L606" s="157"/>
      <c r="M606" s="157"/>
      <c r="N606" s="156"/>
      <c r="O606" s="156"/>
      <c r="P606" s="156"/>
      <c r="Q606" s="156"/>
      <c r="R606" s="157"/>
      <c r="S606" s="157"/>
      <c r="T606" s="157"/>
      <c r="U606" s="157"/>
      <c r="V606" s="157"/>
      <c r="W606" s="157"/>
      <c r="X606" s="157"/>
      <c r="Y606" s="157"/>
      <c r="Z606" s="147"/>
      <c r="AA606" s="147"/>
      <c r="AB606" s="147"/>
      <c r="AC606" s="147"/>
      <c r="AD606" s="147"/>
      <c r="AE606" s="147"/>
      <c r="AF606" s="147"/>
      <c r="AG606" s="147" t="s">
        <v>239</v>
      </c>
      <c r="AH606" s="147">
        <v>0</v>
      </c>
      <c r="AI606" s="147"/>
      <c r="AJ606" s="147"/>
      <c r="AK606" s="147"/>
      <c r="AL606" s="147"/>
      <c r="AM606" s="147"/>
      <c r="AN606" s="147"/>
      <c r="AO606" s="147"/>
      <c r="AP606" s="147"/>
      <c r="AQ606" s="147"/>
      <c r="AR606" s="147"/>
      <c r="AS606" s="147"/>
      <c r="AT606" s="147"/>
      <c r="AU606" s="147"/>
      <c r="AV606" s="147"/>
      <c r="AW606" s="147"/>
      <c r="AX606" s="147"/>
      <c r="AY606" s="147"/>
      <c r="AZ606" s="147"/>
      <c r="BA606" s="147"/>
      <c r="BB606" s="147"/>
      <c r="BC606" s="147"/>
      <c r="BD606" s="147"/>
      <c r="BE606" s="147"/>
      <c r="BF606" s="147"/>
      <c r="BG606" s="147"/>
      <c r="BH606" s="147"/>
    </row>
    <row r="607" spans="1:60" outlineLevel="1" x14ac:dyDescent="0.2">
      <c r="A607" s="171">
        <v>74</v>
      </c>
      <c r="B607" s="172" t="s">
        <v>1692</v>
      </c>
      <c r="C607" s="179" t="s">
        <v>1693</v>
      </c>
      <c r="D607" s="173" t="s">
        <v>326</v>
      </c>
      <c r="E607" s="174">
        <v>134.30000000000001</v>
      </c>
      <c r="F607" s="175"/>
      <c r="G607" s="176">
        <f>ROUND(E607*F607,2)</f>
        <v>0</v>
      </c>
      <c r="H607" s="158"/>
      <c r="I607" s="157">
        <f>ROUND(E607*H607,2)</f>
        <v>0</v>
      </c>
      <c r="J607" s="158"/>
      <c r="K607" s="157">
        <f>ROUND(E607*J607,2)</f>
        <v>0</v>
      </c>
      <c r="L607" s="157">
        <v>21</v>
      </c>
      <c r="M607" s="157">
        <f>G607*(1+L607/100)</f>
        <v>0</v>
      </c>
      <c r="N607" s="156">
        <v>0</v>
      </c>
      <c r="O607" s="156">
        <f>ROUND(E607*N607,2)</f>
        <v>0</v>
      </c>
      <c r="P607" s="156">
        <v>0</v>
      </c>
      <c r="Q607" s="156">
        <f>ROUND(E607*P607,2)</f>
        <v>0</v>
      </c>
      <c r="R607" s="157"/>
      <c r="S607" s="157" t="s">
        <v>183</v>
      </c>
      <c r="T607" s="157" t="s">
        <v>595</v>
      </c>
      <c r="U607" s="157">
        <v>5.8999999999999997E-2</v>
      </c>
      <c r="V607" s="157">
        <f>ROUND(E607*U607,2)</f>
        <v>7.92</v>
      </c>
      <c r="W607" s="157"/>
      <c r="X607" s="157" t="s">
        <v>234</v>
      </c>
      <c r="Y607" s="157" t="s">
        <v>171</v>
      </c>
      <c r="Z607" s="147"/>
      <c r="AA607" s="147"/>
      <c r="AB607" s="147"/>
      <c r="AC607" s="147"/>
      <c r="AD607" s="147"/>
      <c r="AE607" s="147"/>
      <c r="AF607" s="147"/>
      <c r="AG607" s="147" t="s">
        <v>235</v>
      </c>
      <c r="AH607" s="147"/>
      <c r="AI607" s="147"/>
      <c r="AJ607" s="147"/>
      <c r="AK607" s="147"/>
      <c r="AL607" s="147"/>
      <c r="AM607" s="147"/>
      <c r="AN607" s="147"/>
      <c r="AO607" s="147"/>
      <c r="AP607" s="147"/>
      <c r="AQ607" s="147"/>
      <c r="AR607" s="147"/>
      <c r="AS607" s="147"/>
      <c r="AT607" s="147"/>
      <c r="AU607" s="147"/>
      <c r="AV607" s="147"/>
      <c r="AW607" s="147"/>
      <c r="AX607" s="147"/>
      <c r="AY607" s="147"/>
      <c r="AZ607" s="147"/>
      <c r="BA607" s="147"/>
      <c r="BB607" s="147"/>
      <c r="BC607" s="147"/>
      <c r="BD607" s="147"/>
      <c r="BE607" s="147"/>
      <c r="BF607" s="147"/>
      <c r="BG607" s="147"/>
      <c r="BH607" s="147"/>
    </row>
    <row r="608" spans="1:60" outlineLevel="2" x14ac:dyDescent="0.2">
      <c r="A608" s="154"/>
      <c r="B608" s="155"/>
      <c r="C608" s="253" t="s">
        <v>1694</v>
      </c>
      <c r="D608" s="254"/>
      <c r="E608" s="254"/>
      <c r="F608" s="254"/>
      <c r="G608" s="254"/>
      <c r="H608" s="157"/>
      <c r="I608" s="157"/>
      <c r="J608" s="157"/>
      <c r="K608" s="157"/>
      <c r="L608" s="157"/>
      <c r="M608" s="157"/>
      <c r="N608" s="156"/>
      <c r="O608" s="156"/>
      <c r="P608" s="156"/>
      <c r="Q608" s="156"/>
      <c r="R608" s="157"/>
      <c r="S608" s="157"/>
      <c r="T608" s="157"/>
      <c r="U608" s="157"/>
      <c r="V608" s="157"/>
      <c r="W608" s="157"/>
      <c r="X608" s="157"/>
      <c r="Y608" s="157"/>
      <c r="Z608" s="147"/>
      <c r="AA608" s="147"/>
      <c r="AB608" s="147"/>
      <c r="AC608" s="147"/>
      <c r="AD608" s="147"/>
      <c r="AE608" s="147"/>
      <c r="AF608" s="147"/>
      <c r="AG608" s="147" t="s">
        <v>174</v>
      </c>
      <c r="AH608" s="147"/>
      <c r="AI608" s="147"/>
      <c r="AJ608" s="147"/>
      <c r="AK608" s="147"/>
      <c r="AL608" s="147"/>
      <c r="AM608" s="147"/>
      <c r="AN608" s="147"/>
      <c r="AO608" s="147"/>
      <c r="AP608" s="147"/>
      <c r="AQ608" s="147"/>
      <c r="AR608" s="147"/>
      <c r="AS608" s="147"/>
      <c r="AT608" s="147"/>
      <c r="AU608" s="147"/>
      <c r="AV608" s="147"/>
      <c r="AW608" s="147"/>
      <c r="AX608" s="147"/>
      <c r="AY608" s="147"/>
      <c r="AZ608" s="147"/>
      <c r="BA608" s="147"/>
      <c r="BB608" s="147"/>
      <c r="BC608" s="147"/>
      <c r="BD608" s="147"/>
      <c r="BE608" s="147"/>
      <c r="BF608" s="147"/>
      <c r="BG608" s="147"/>
      <c r="BH608" s="147"/>
    </row>
    <row r="609" spans="1:60" outlineLevel="2" x14ac:dyDescent="0.2">
      <c r="A609" s="154"/>
      <c r="B609" s="155"/>
      <c r="C609" s="185" t="s">
        <v>1669</v>
      </c>
      <c r="D609" s="183"/>
      <c r="E609" s="184">
        <v>3</v>
      </c>
      <c r="F609" s="157"/>
      <c r="G609" s="157"/>
      <c r="H609" s="157"/>
      <c r="I609" s="157"/>
      <c r="J609" s="157"/>
      <c r="K609" s="157"/>
      <c r="L609" s="157"/>
      <c r="M609" s="157"/>
      <c r="N609" s="156"/>
      <c r="O609" s="156"/>
      <c r="P609" s="156"/>
      <c r="Q609" s="156"/>
      <c r="R609" s="157"/>
      <c r="S609" s="157"/>
      <c r="T609" s="157"/>
      <c r="U609" s="157"/>
      <c r="V609" s="157"/>
      <c r="W609" s="157"/>
      <c r="X609" s="157"/>
      <c r="Y609" s="157"/>
      <c r="Z609" s="147"/>
      <c r="AA609" s="147"/>
      <c r="AB609" s="147"/>
      <c r="AC609" s="147"/>
      <c r="AD609" s="147"/>
      <c r="AE609" s="147"/>
      <c r="AF609" s="147"/>
      <c r="AG609" s="147" t="s">
        <v>239</v>
      </c>
      <c r="AH609" s="147">
        <v>0</v>
      </c>
      <c r="AI609" s="147"/>
      <c r="AJ609" s="147"/>
      <c r="AK609" s="147"/>
      <c r="AL609" s="147"/>
      <c r="AM609" s="147"/>
      <c r="AN609" s="147"/>
      <c r="AO609" s="147"/>
      <c r="AP609" s="147"/>
      <c r="AQ609" s="147"/>
      <c r="AR609" s="147"/>
      <c r="AS609" s="147"/>
      <c r="AT609" s="147"/>
      <c r="AU609" s="147"/>
      <c r="AV609" s="147"/>
      <c r="AW609" s="147"/>
      <c r="AX609" s="147"/>
      <c r="AY609" s="147"/>
      <c r="AZ609" s="147"/>
      <c r="BA609" s="147"/>
      <c r="BB609" s="147"/>
      <c r="BC609" s="147"/>
      <c r="BD609" s="147"/>
      <c r="BE609" s="147"/>
      <c r="BF609" s="147"/>
      <c r="BG609" s="147"/>
      <c r="BH609" s="147"/>
    </row>
    <row r="610" spans="1:60" outlineLevel="3" x14ac:dyDescent="0.2">
      <c r="A610" s="154"/>
      <c r="B610" s="155"/>
      <c r="C610" s="185" t="s">
        <v>1670</v>
      </c>
      <c r="D610" s="183"/>
      <c r="E610" s="184">
        <v>35</v>
      </c>
      <c r="F610" s="157"/>
      <c r="G610" s="157"/>
      <c r="H610" s="157"/>
      <c r="I610" s="157"/>
      <c r="J610" s="157"/>
      <c r="K610" s="157"/>
      <c r="L610" s="157"/>
      <c r="M610" s="157"/>
      <c r="N610" s="156"/>
      <c r="O610" s="156"/>
      <c r="P610" s="156"/>
      <c r="Q610" s="156"/>
      <c r="R610" s="157"/>
      <c r="S610" s="157"/>
      <c r="T610" s="157"/>
      <c r="U610" s="157"/>
      <c r="V610" s="157"/>
      <c r="W610" s="157"/>
      <c r="X610" s="157"/>
      <c r="Y610" s="157"/>
      <c r="Z610" s="147"/>
      <c r="AA610" s="147"/>
      <c r="AB610" s="147"/>
      <c r="AC610" s="147"/>
      <c r="AD610" s="147"/>
      <c r="AE610" s="147"/>
      <c r="AF610" s="147"/>
      <c r="AG610" s="147" t="s">
        <v>239</v>
      </c>
      <c r="AH610" s="147">
        <v>0</v>
      </c>
      <c r="AI610" s="147"/>
      <c r="AJ610" s="147"/>
      <c r="AK610" s="147"/>
      <c r="AL610" s="147"/>
      <c r="AM610" s="147"/>
      <c r="AN610" s="147"/>
      <c r="AO610" s="147"/>
      <c r="AP610" s="147"/>
      <c r="AQ610" s="147"/>
      <c r="AR610" s="147"/>
      <c r="AS610" s="147"/>
      <c r="AT610" s="147"/>
      <c r="AU610" s="147"/>
      <c r="AV610" s="147"/>
      <c r="AW610" s="147"/>
      <c r="AX610" s="147"/>
      <c r="AY610" s="147"/>
      <c r="AZ610" s="147"/>
      <c r="BA610" s="147"/>
      <c r="BB610" s="147"/>
      <c r="BC610" s="147"/>
      <c r="BD610" s="147"/>
      <c r="BE610" s="147"/>
      <c r="BF610" s="147"/>
      <c r="BG610" s="147"/>
      <c r="BH610" s="147"/>
    </row>
    <row r="611" spans="1:60" outlineLevel="3" x14ac:dyDescent="0.2">
      <c r="A611" s="154"/>
      <c r="B611" s="155"/>
      <c r="C611" s="185" t="s">
        <v>1671</v>
      </c>
      <c r="D611" s="183"/>
      <c r="E611" s="184">
        <v>13.8</v>
      </c>
      <c r="F611" s="157"/>
      <c r="G611" s="157"/>
      <c r="H611" s="157"/>
      <c r="I611" s="157"/>
      <c r="J611" s="157"/>
      <c r="K611" s="157"/>
      <c r="L611" s="157"/>
      <c r="M611" s="157"/>
      <c r="N611" s="156"/>
      <c r="O611" s="156"/>
      <c r="P611" s="156"/>
      <c r="Q611" s="156"/>
      <c r="R611" s="157"/>
      <c r="S611" s="157"/>
      <c r="T611" s="157"/>
      <c r="U611" s="157"/>
      <c r="V611" s="157"/>
      <c r="W611" s="157"/>
      <c r="X611" s="157"/>
      <c r="Y611" s="157"/>
      <c r="Z611" s="147"/>
      <c r="AA611" s="147"/>
      <c r="AB611" s="147"/>
      <c r="AC611" s="147"/>
      <c r="AD611" s="147"/>
      <c r="AE611" s="147"/>
      <c r="AF611" s="147"/>
      <c r="AG611" s="147" t="s">
        <v>239</v>
      </c>
      <c r="AH611" s="147">
        <v>0</v>
      </c>
      <c r="AI611" s="147"/>
      <c r="AJ611" s="147"/>
      <c r="AK611" s="147"/>
      <c r="AL611" s="147"/>
      <c r="AM611" s="147"/>
      <c r="AN611" s="147"/>
      <c r="AO611" s="147"/>
      <c r="AP611" s="147"/>
      <c r="AQ611" s="147"/>
      <c r="AR611" s="147"/>
      <c r="AS611" s="147"/>
      <c r="AT611" s="147"/>
      <c r="AU611" s="147"/>
      <c r="AV611" s="147"/>
      <c r="AW611" s="147"/>
      <c r="AX611" s="147"/>
      <c r="AY611" s="147"/>
      <c r="AZ611" s="147"/>
      <c r="BA611" s="147"/>
      <c r="BB611" s="147"/>
      <c r="BC611" s="147"/>
      <c r="BD611" s="147"/>
      <c r="BE611" s="147"/>
      <c r="BF611" s="147"/>
      <c r="BG611" s="147"/>
      <c r="BH611" s="147"/>
    </row>
    <row r="612" spans="1:60" outlineLevel="3" x14ac:dyDescent="0.2">
      <c r="A612" s="154"/>
      <c r="B612" s="155"/>
      <c r="C612" s="185" t="s">
        <v>1672</v>
      </c>
      <c r="D612" s="183"/>
      <c r="E612" s="184">
        <v>60.5</v>
      </c>
      <c r="F612" s="157"/>
      <c r="G612" s="157"/>
      <c r="H612" s="157"/>
      <c r="I612" s="157"/>
      <c r="J612" s="157"/>
      <c r="K612" s="157"/>
      <c r="L612" s="157"/>
      <c r="M612" s="157"/>
      <c r="N612" s="156"/>
      <c r="O612" s="156"/>
      <c r="P612" s="156"/>
      <c r="Q612" s="156"/>
      <c r="R612" s="157"/>
      <c r="S612" s="157"/>
      <c r="T612" s="157"/>
      <c r="U612" s="157"/>
      <c r="V612" s="157"/>
      <c r="W612" s="157"/>
      <c r="X612" s="157"/>
      <c r="Y612" s="157"/>
      <c r="Z612" s="147"/>
      <c r="AA612" s="147"/>
      <c r="AB612" s="147"/>
      <c r="AC612" s="147"/>
      <c r="AD612" s="147"/>
      <c r="AE612" s="147"/>
      <c r="AF612" s="147"/>
      <c r="AG612" s="147" t="s">
        <v>239</v>
      </c>
      <c r="AH612" s="147">
        <v>0</v>
      </c>
      <c r="AI612" s="147"/>
      <c r="AJ612" s="147"/>
      <c r="AK612" s="147"/>
      <c r="AL612" s="147"/>
      <c r="AM612" s="147"/>
      <c r="AN612" s="147"/>
      <c r="AO612" s="147"/>
      <c r="AP612" s="147"/>
      <c r="AQ612" s="147"/>
      <c r="AR612" s="147"/>
      <c r="AS612" s="147"/>
      <c r="AT612" s="147"/>
      <c r="AU612" s="147"/>
      <c r="AV612" s="147"/>
      <c r="AW612" s="147"/>
      <c r="AX612" s="147"/>
      <c r="AY612" s="147"/>
      <c r="AZ612" s="147"/>
      <c r="BA612" s="147"/>
      <c r="BB612" s="147"/>
      <c r="BC612" s="147"/>
      <c r="BD612" s="147"/>
      <c r="BE612" s="147"/>
      <c r="BF612" s="147"/>
      <c r="BG612" s="147"/>
      <c r="BH612" s="147"/>
    </row>
    <row r="613" spans="1:60" outlineLevel="3" x14ac:dyDescent="0.2">
      <c r="A613" s="154"/>
      <c r="B613" s="155"/>
      <c r="C613" s="185" t="s">
        <v>1673</v>
      </c>
      <c r="D613" s="183"/>
      <c r="E613" s="184">
        <v>13</v>
      </c>
      <c r="F613" s="157"/>
      <c r="G613" s="157"/>
      <c r="H613" s="157"/>
      <c r="I613" s="157"/>
      <c r="J613" s="157"/>
      <c r="K613" s="157"/>
      <c r="L613" s="157"/>
      <c r="M613" s="157"/>
      <c r="N613" s="156"/>
      <c r="O613" s="156"/>
      <c r="P613" s="156"/>
      <c r="Q613" s="156"/>
      <c r="R613" s="157"/>
      <c r="S613" s="157"/>
      <c r="T613" s="157"/>
      <c r="U613" s="157"/>
      <c r="V613" s="157"/>
      <c r="W613" s="157"/>
      <c r="X613" s="157"/>
      <c r="Y613" s="157"/>
      <c r="Z613" s="147"/>
      <c r="AA613" s="147"/>
      <c r="AB613" s="147"/>
      <c r="AC613" s="147"/>
      <c r="AD613" s="147"/>
      <c r="AE613" s="147"/>
      <c r="AF613" s="147"/>
      <c r="AG613" s="147" t="s">
        <v>239</v>
      </c>
      <c r="AH613" s="147">
        <v>0</v>
      </c>
      <c r="AI613" s="147"/>
      <c r="AJ613" s="147"/>
      <c r="AK613" s="147"/>
      <c r="AL613" s="147"/>
      <c r="AM613" s="147"/>
      <c r="AN613" s="147"/>
      <c r="AO613" s="147"/>
      <c r="AP613" s="147"/>
      <c r="AQ613" s="147"/>
      <c r="AR613" s="147"/>
      <c r="AS613" s="147"/>
      <c r="AT613" s="147"/>
      <c r="AU613" s="147"/>
      <c r="AV613" s="147"/>
      <c r="AW613" s="147"/>
      <c r="AX613" s="147"/>
      <c r="AY613" s="147"/>
      <c r="AZ613" s="147"/>
      <c r="BA613" s="147"/>
      <c r="BB613" s="147"/>
      <c r="BC613" s="147"/>
      <c r="BD613" s="147"/>
      <c r="BE613" s="147"/>
      <c r="BF613" s="147"/>
      <c r="BG613" s="147"/>
      <c r="BH613" s="147"/>
    </row>
    <row r="614" spans="1:60" outlineLevel="3" x14ac:dyDescent="0.2">
      <c r="A614" s="154"/>
      <c r="B614" s="155"/>
      <c r="C614" s="185" t="s">
        <v>1674</v>
      </c>
      <c r="D614" s="183"/>
      <c r="E614" s="184">
        <v>4.5</v>
      </c>
      <c r="F614" s="157"/>
      <c r="G614" s="157"/>
      <c r="H614" s="157"/>
      <c r="I614" s="157"/>
      <c r="J614" s="157"/>
      <c r="K614" s="157"/>
      <c r="L614" s="157"/>
      <c r="M614" s="157"/>
      <c r="N614" s="156"/>
      <c r="O614" s="156"/>
      <c r="P614" s="156"/>
      <c r="Q614" s="156"/>
      <c r="R614" s="157"/>
      <c r="S614" s="157"/>
      <c r="T614" s="157"/>
      <c r="U614" s="157"/>
      <c r="V614" s="157"/>
      <c r="W614" s="157"/>
      <c r="X614" s="157"/>
      <c r="Y614" s="157"/>
      <c r="Z614" s="147"/>
      <c r="AA614" s="147"/>
      <c r="AB614" s="147"/>
      <c r="AC614" s="147"/>
      <c r="AD614" s="147"/>
      <c r="AE614" s="147"/>
      <c r="AF614" s="147"/>
      <c r="AG614" s="147" t="s">
        <v>239</v>
      </c>
      <c r="AH614" s="147">
        <v>0</v>
      </c>
      <c r="AI614" s="147"/>
      <c r="AJ614" s="147"/>
      <c r="AK614" s="147"/>
      <c r="AL614" s="147"/>
      <c r="AM614" s="147"/>
      <c r="AN614" s="147"/>
      <c r="AO614" s="147"/>
      <c r="AP614" s="147"/>
      <c r="AQ614" s="147"/>
      <c r="AR614" s="147"/>
      <c r="AS614" s="147"/>
      <c r="AT614" s="147"/>
      <c r="AU614" s="147"/>
      <c r="AV614" s="147"/>
      <c r="AW614" s="147"/>
      <c r="AX614" s="147"/>
      <c r="AY614" s="147"/>
      <c r="AZ614" s="147"/>
      <c r="BA614" s="147"/>
      <c r="BB614" s="147"/>
      <c r="BC614" s="147"/>
      <c r="BD614" s="147"/>
      <c r="BE614" s="147"/>
      <c r="BF614" s="147"/>
      <c r="BG614" s="147"/>
      <c r="BH614" s="147"/>
    </row>
    <row r="615" spans="1:60" outlineLevel="3" x14ac:dyDescent="0.2">
      <c r="A615" s="154"/>
      <c r="B615" s="155"/>
      <c r="C615" s="185" t="s">
        <v>1675</v>
      </c>
      <c r="D615" s="183"/>
      <c r="E615" s="184">
        <v>4.5</v>
      </c>
      <c r="F615" s="157"/>
      <c r="G615" s="157"/>
      <c r="H615" s="157"/>
      <c r="I615" s="157"/>
      <c r="J615" s="157"/>
      <c r="K615" s="157"/>
      <c r="L615" s="157"/>
      <c r="M615" s="157"/>
      <c r="N615" s="156"/>
      <c r="O615" s="156"/>
      <c r="P615" s="156"/>
      <c r="Q615" s="156"/>
      <c r="R615" s="157"/>
      <c r="S615" s="157"/>
      <c r="T615" s="157"/>
      <c r="U615" s="157"/>
      <c r="V615" s="157"/>
      <c r="W615" s="157"/>
      <c r="X615" s="157"/>
      <c r="Y615" s="157"/>
      <c r="Z615" s="147"/>
      <c r="AA615" s="147"/>
      <c r="AB615" s="147"/>
      <c r="AC615" s="147"/>
      <c r="AD615" s="147"/>
      <c r="AE615" s="147"/>
      <c r="AF615" s="147"/>
      <c r="AG615" s="147" t="s">
        <v>239</v>
      </c>
      <c r="AH615" s="147">
        <v>0</v>
      </c>
      <c r="AI615" s="147"/>
      <c r="AJ615" s="147"/>
      <c r="AK615" s="147"/>
      <c r="AL615" s="147"/>
      <c r="AM615" s="147"/>
      <c r="AN615" s="147"/>
      <c r="AO615" s="147"/>
      <c r="AP615" s="147"/>
      <c r="AQ615" s="147"/>
      <c r="AR615" s="147"/>
      <c r="AS615" s="147"/>
      <c r="AT615" s="147"/>
      <c r="AU615" s="147"/>
      <c r="AV615" s="147"/>
      <c r="AW615" s="147"/>
      <c r="AX615" s="147"/>
      <c r="AY615" s="147"/>
      <c r="AZ615" s="147"/>
      <c r="BA615" s="147"/>
      <c r="BB615" s="147"/>
      <c r="BC615" s="147"/>
      <c r="BD615" s="147"/>
      <c r="BE615" s="147"/>
      <c r="BF615" s="147"/>
      <c r="BG615" s="147"/>
      <c r="BH615" s="147"/>
    </row>
    <row r="616" spans="1:60" outlineLevel="1" x14ac:dyDescent="0.2">
      <c r="A616" s="171">
        <v>75</v>
      </c>
      <c r="B616" s="172" t="s">
        <v>1695</v>
      </c>
      <c r="C616" s="179" t="s">
        <v>1696</v>
      </c>
      <c r="D616" s="173" t="s">
        <v>326</v>
      </c>
      <c r="E616" s="174">
        <v>777.2</v>
      </c>
      <c r="F616" s="175"/>
      <c r="G616" s="176">
        <f>ROUND(E616*F616,2)</f>
        <v>0</v>
      </c>
      <c r="H616" s="158"/>
      <c r="I616" s="157">
        <f>ROUND(E616*H616,2)</f>
        <v>0</v>
      </c>
      <c r="J616" s="158"/>
      <c r="K616" s="157">
        <f>ROUND(E616*J616,2)</f>
        <v>0</v>
      </c>
      <c r="L616" s="157">
        <v>21</v>
      </c>
      <c r="M616" s="157">
        <f>G616*(1+L616/100)</f>
        <v>0</v>
      </c>
      <c r="N616" s="156">
        <v>0</v>
      </c>
      <c r="O616" s="156">
        <f>ROUND(E616*N616,2)</f>
        <v>0</v>
      </c>
      <c r="P616" s="156">
        <v>0</v>
      </c>
      <c r="Q616" s="156">
        <f>ROUND(E616*P616,2)</f>
        <v>0</v>
      </c>
      <c r="R616" s="157"/>
      <c r="S616" s="157" t="s">
        <v>183</v>
      </c>
      <c r="T616" s="157" t="s">
        <v>595</v>
      </c>
      <c r="U616" s="157">
        <v>7.9000000000000001E-2</v>
      </c>
      <c r="V616" s="157">
        <f>ROUND(E616*U616,2)</f>
        <v>61.4</v>
      </c>
      <c r="W616" s="157"/>
      <c r="X616" s="157" t="s">
        <v>234</v>
      </c>
      <c r="Y616" s="157" t="s">
        <v>171</v>
      </c>
      <c r="Z616" s="147"/>
      <c r="AA616" s="147"/>
      <c r="AB616" s="147"/>
      <c r="AC616" s="147"/>
      <c r="AD616" s="147"/>
      <c r="AE616" s="147"/>
      <c r="AF616" s="147"/>
      <c r="AG616" s="147" t="s">
        <v>235</v>
      </c>
      <c r="AH616" s="147"/>
      <c r="AI616" s="147"/>
      <c r="AJ616" s="147"/>
      <c r="AK616" s="147"/>
      <c r="AL616" s="147"/>
      <c r="AM616" s="147"/>
      <c r="AN616" s="147"/>
      <c r="AO616" s="147"/>
      <c r="AP616" s="147"/>
      <c r="AQ616" s="147"/>
      <c r="AR616" s="147"/>
      <c r="AS616" s="147"/>
      <c r="AT616" s="147"/>
      <c r="AU616" s="147"/>
      <c r="AV616" s="147"/>
      <c r="AW616" s="147"/>
      <c r="AX616" s="147"/>
      <c r="AY616" s="147"/>
      <c r="AZ616" s="147"/>
      <c r="BA616" s="147"/>
      <c r="BB616" s="147"/>
      <c r="BC616" s="147"/>
      <c r="BD616" s="147"/>
      <c r="BE616" s="147"/>
      <c r="BF616" s="147"/>
      <c r="BG616" s="147"/>
      <c r="BH616" s="147"/>
    </row>
    <row r="617" spans="1:60" outlineLevel="2" x14ac:dyDescent="0.2">
      <c r="A617" s="154"/>
      <c r="B617" s="155"/>
      <c r="C617" s="253" t="s">
        <v>1697</v>
      </c>
      <c r="D617" s="254"/>
      <c r="E617" s="254"/>
      <c r="F617" s="254"/>
      <c r="G617" s="254"/>
      <c r="H617" s="157"/>
      <c r="I617" s="157"/>
      <c r="J617" s="157"/>
      <c r="K617" s="157"/>
      <c r="L617" s="157"/>
      <c r="M617" s="157"/>
      <c r="N617" s="156"/>
      <c r="O617" s="156"/>
      <c r="P617" s="156"/>
      <c r="Q617" s="156"/>
      <c r="R617" s="157"/>
      <c r="S617" s="157"/>
      <c r="T617" s="157"/>
      <c r="U617" s="157"/>
      <c r="V617" s="157"/>
      <c r="W617" s="157"/>
      <c r="X617" s="157"/>
      <c r="Y617" s="157"/>
      <c r="Z617" s="147"/>
      <c r="AA617" s="147"/>
      <c r="AB617" s="147"/>
      <c r="AC617" s="147"/>
      <c r="AD617" s="147"/>
      <c r="AE617" s="147"/>
      <c r="AF617" s="147"/>
      <c r="AG617" s="147" t="s">
        <v>174</v>
      </c>
      <c r="AH617" s="147"/>
      <c r="AI617" s="147"/>
      <c r="AJ617" s="147"/>
      <c r="AK617" s="147"/>
      <c r="AL617" s="147"/>
      <c r="AM617" s="147"/>
      <c r="AN617" s="147"/>
      <c r="AO617" s="147"/>
      <c r="AP617" s="147"/>
      <c r="AQ617" s="147"/>
      <c r="AR617" s="147"/>
      <c r="AS617" s="147"/>
      <c r="AT617" s="147"/>
      <c r="AU617" s="147"/>
      <c r="AV617" s="147"/>
      <c r="AW617" s="147"/>
      <c r="AX617" s="147"/>
      <c r="AY617" s="147"/>
      <c r="AZ617" s="147"/>
      <c r="BA617" s="147"/>
      <c r="BB617" s="147"/>
      <c r="BC617" s="147"/>
      <c r="BD617" s="147"/>
      <c r="BE617" s="147"/>
      <c r="BF617" s="147"/>
      <c r="BG617" s="147"/>
      <c r="BH617" s="147"/>
    </row>
    <row r="618" spans="1:60" outlineLevel="2" x14ac:dyDescent="0.2">
      <c r="A618" s="154"/>
      <c r="B618" s="155"/>
      <c r="C618" s="185" t="s">
        <v>1679</v>
      </c>
      <c r="D618" s="183"/>
      <c r="E618" s="184">
        <v>78</v>
      </c>
      <c r="F618" s="157"/>
      <c r="G618" s="157"/>
      <c r="H618" s="157"/>
      <c r="I618" s="157"/>
      <c r="J618" s="157"/>
      <c r="K618" s="157"/>
      <c r="L618" s="157"/>
      <c r="M618" s="157"/>
      <c r="N618" s="156"/>
      <c r="O618" s="156"/>
      <c r="P618" s="156"/>
      <c r="Q618" s="156"/>
      <c r="R618" s="157"/>
      <c r="S618" s="157"/>
      <c r="T618" s="157"/>
      <c r="U618" s="157"/>
      <c r="V618" s="157"/>
      <c r="W618" s="157"/>
      <c r="X618" s="157"/>
      <c r="Y618" s="157"/>
      <c r="Z618" s="147"/>
      <c r="AA618" s="147"/>
      <c r="AB618" s="147"/>
      <c r="AC618" s="147"/>
      <c r="AD618" s="147"/>
      <c r="AE618" s="147"/>
      <c r="AF618" s="147"/>
      <c r="AG618" s="147" t="s">
        <v>239</v>
      </c>
      <c r="AH618" s="147">
        <v>0</v>
      </c>
      <c r="AI618" s="147"/>
      <c r="AJ618" s="147"/>
      <c r="AK618" s="147"/>
      <c r="AL618" s="147"/>
      <c r="AM618" s="147"/>
      <c r="AN618" s="147"/>
      <c r="AO618" s="147"/>
      <c r="AP618" s="147"/>
      <c r="AQ618" s="147"/>
      <c r="AR618" s="147"/>
      <c r="AS618" s="147"/>
      <c r="AT618" s="147"/>
      <c r="AU618" s="147"/>
      <c r="AV618" s="147"/>
      <c r="AW618" s="147"/>
      <c r="AX618" s="147"/>
      <c r="AY618" s="147"/>
      <c r="AZ618" s="147"/>
      <c r="BA618" s="147"/>
      <c r="BB618" s="147"/>
      <c r="BC618" s="147"/>
      <c r="BD618" s="147"/>
      <c r="BE618" s="147"/>
      <c r="BF618" s="147"/>
      <c r="BG618" s="147"/>
      <c r="BH618" s="147"/>
    </row>
    <row r="619" spans="1:60" outlineLevel="3" x14ac:dyDescent="0.2">
      <c r="A619" s="154"/>
      <c r="B619" s="155"/>
      <c r="C619" s="185" t="s">
        <v>1680</v>
      </c>
      <c r="D619" s="183"/>
      <c r="E619" s="184">
        <v>109.5</v>
      </c>
      <c r="F619" s="157"/>
      <c r="G619" s="157"/>
      <c r="H619" s="157"/>
      <c r="I619" s="157"/>
      <c r="J619" s="157"/>
      <c r="K619" s="157"/>
      <c r="L619" s="157"/>
      <c r="M619" s="157"/>
      <c r="N619" s="156"/>
      <c r="O619" s="156"/>
      <c r="P619" s="156"/>
      <c r="Q619" s="156"/>
      <c r="R619" s="157"/>
      <c r="S619" s="157"/>
      <c r="T619" s="157"/>
      <c r="U619" s="157"/>
      <c r="V619" s="157"/>
      <c r="W619" s="157"/>
      <c r="X619" s="157"/>
      <c r="Y619" s="157"/>
      <c r="Z619" s="147"/>
      <c r="AA619" s="147"/>
      <c r="AB619" s="147"/>
      <c r="AC619" s="147"/>
      <c r="AD619" s="147"/>
      <c r="AE619" s="147"/>
      <c r="AF619" s="147"/>
      <c r="AG619" s="147" t="s">
        <v>239</v>
      </c>
      <c r="AH619" s="147">
        <v>0</v>
      </c>
      <c r="AI619" s="147"/>
      <c r="AJ619" s="147"/>
      <c r="AK619" s="147"/>
      <c r="AL619" s="147"/>
      <c r="AM619" s="147"/>
      <c r="AN619" s="147"/>
      <c r="AO619" s="147"/>
      <c r="AP619" s="147"/>
      <c r="AQ619" s="147"/>
      <c r="AR619" s="147"/>
      <c r="AS619" s="147"/>
      <c r="AT619" s="147"/>
      <c r="AU619" s="147"/>
      <c r="AV619" s="147"/>
      <c r="AW619" s="147"/>
      <c r="AX619" s="147"/>
      <c r="AY619" s="147"/>
      <c r="AZ619" s="147"/>
      <c r="BA619" s="147"/>
      <c r="BB619" s="147"/>
      <c r="BC619" s="147"/>
      <c r="BD619" s="147"/>
      <c r="BE619" s="147"/>
      <c r="BF619" s="147"/>
      <c r="BG619" s="147"/>
      <c r="BH619" s="147"/>
    </row>
    <row r="620" spans="1:60" outlineLevel="3" x14ac:dyDescent="0.2">
      <c r="A620" s="154"/>
      <c r="B620" s="155"/>
      <c r="C620" s="185" t="s">
        <v>1681</v>
      </c>
      <c r="D620" s="183"/>
      <c r="E620" s="184">
        <v>35.299999999999997</v>
      </c>
      <c r="F620" s="157"/>
      <c r="G620" s="157"/>
      <c r="H620" s="157"/>
      <c r="I620" s="157"/>
      <c r="J620" s="157"/>
      <c r="K620" s="157"/>
      <c r="L620" s="157"/>
      <c r="M620" s="157"/>
      <c r="N620" s="156"/>
      <c r="O620" s="156"/>
      <c r="P620" s="156"/>
      <c r="Q620" s="156"/>
      <c r="R620" s="157"/>
      <c r="S620" s="157"/>
      <c r="T620" s="157"/>
      <c r="U620" s="157"/>
      <c r="V620" s="157"/>
      <c r="W620" s="157"/>
      <c r="X620" s="157"/>
      <c r="Y620" s="157"/>
      <c r="Z620" s="147"/>
      <c r="AA620" s="147"/>
      <c r="AB620" s="147"/>
      <c r="AC620" s="147"/>
      <c r="AD620" s="147"/>
      <c r="AE620" s="147"/>
      <c r="AF620" s="147"/>
      <c r="AG620" s="147" t="s">
        <v>239</v>
      </c>
      <c r="AH620" s="147">
        <v>0</v>
      </c>
      <c r="AI620" s="147"/>
      <c r="AJ620" s="147"/>
      <c r="AK620" s="147"/>
      <c r="AL620" s="147"/>
      <c r="AM620" s="147"/>
      <c r="AN620" s="147"/>
      <c r="AO620" s="147"/>
      <c r="AP620" s="147"/>
      <c r="AQ620" s="147"/>
      <c r="AR620" s="147"/>
      <c r="AS620" s="147"/>
      <c r="AT620" s="147"/>
      <c r="AU620" s="147"/>
      <c r="AV620" s="147"/>
      <c r="AW620" s="147"/>
      <c r="AX620" s="147"/>
      <c r="AY620" s="147"/>
      <c r="AZ620" s="147"/>
      <c r="BA620" s="147"/>
      <c r="BB620" s="147"/>
      <c r="BC620" s="147"/>
      <c r="BD620" s="147"/>
      <c r="BE620" s="147"/>
      <c r="BF620" s="147"/>
      <c r="BG620" s="147"/>
      <c r="BH620" s="147"/>
    </row>
    <row r="621" spans="1:60" outlineLevel="3" x14ac:dyDescent="0.2">
      <c r="A621" s="154"/>
      <c r="B621" s="155"/>
      <c r="C621" s="185" t="s">
        <v>1682</v>
      </c>
      <c r="D621" s="183"/>
      <c r="E621" s="184">
        <v>94.3</v>
      </c>
      <c r="F621" s="157"/>
      <c r="G621" s="157"/>
      <c r="H621" s="157"/>
      <c r="I621" s="157"/>
      <c r="J621" s="157"/>
      <c r="K621" s="157"/>
      <c r="L621" s="157"/>
      <c r="M621" s="157"/>
      <c r="N621" s="156"/>
      <c r="O621" s="156"/>
      <c r="P621" s="156"/>
      <c r="Q621" s="156"/>
      <c r="R621" s="157"/>
      <c r="S621" s="157"/>
      <c r="T621" s="157"/>
      <c r="U621" s="157"/>
      <c r="V621" s="157"/>
      <c r="W621" s="157"/>
      <c r="X621" s="157"/>
      <c r="Y621" s="157"/>
      <c r="Z621" s="147"/>
      <c r="AA621" s="147"/>
      <c r="AB621" s="147"/>
      <c r="AC621" s="147"/>
      <c r="AD621" s="147"/>
      <c r="AE621" s="147"/>
      <c r="AF621" s="147"/>
      <c r="AG621" s="147" t="s">
        <v>239</v>
      </c>
      <c r="AH621" s="147">
        <v>0</v>
      </c>
      <c r="AI621" s="147"/>
      <c r="AJ621" s="147"/>
      <c r="AK621" s="147"/>
      <c r="AL621" s="147"/>
      <c r="AM621" s="147"/>
      <c r="AN621" s="147"/>
      <c r="AO621" s="147"/>
      <c r="AP621" s="147"/>
      <c r="AQ621" s="147"/>
      <c r="AR621" s="147"/>
      <c r="AS621" s="147"/>
      <c r="AT621" s="147"/>
      <c r="AU621" s="147"/>
      <c r="AV621" s="147"/>
      <c r="AW621" s="147"/>
      <c r="AX621" s="147"/>
      <c r="AY621" s="147"/>
      <c r="AZ621" s="147"/>
      <c r="BA621" s="147"/>
      <c r="BB621" s="147"/>
      <c r="BC621" s="147"/>
      <c r="BD621" s="147"/>
      <c r="BE621" s="147"/>
      <c r="BF621" s="147"/>
      <c r="BG621" s="147"/>
      <c r="BH621" s="147"/>
    </row>
    <row r="622" spans="1:60" outlineLevel="3" x14ac:dyDescent="0.2">
      <c r="A622" s="154"/>
      <c r="B622" s="155"/>
      <c r="C622" s="185" t="s">
        <v>1683</v>
      </c>
      <c r="D622" s="183"/>
      <c r="E622" s="184">
        <v>378.9</v>
      </c>
      <c r="F622" s="157"/>
      <c r="G622" s="157"/>
      <c r="H622" s="157"/>
      <c r="I622" s="157"/>
      <c r="J622" s="157"/>
      <c r="K622" s="157"/>
      <c r="L622" s="157"/>
      <c r="M622" s="157"/>
      <c r="N622" s="156"/>
      <c r="O622" s="156"/>
      <c r="P622" s="156"/>
      <c r="Q622" s="156"/>
      <c r="R622" s="157"/>
      <c r="S622" s="157"/>
      <c r="T622" s="157"/>
      <c r="U622" s="157"/>
      <c r="V622" s="157"/>
      <c r="W622" s="157"/>
      <c r="X622" s="157"/>
      <c r="Y622" s="157"/>
      <c r="Z622" s="147"/>
      <c r="AA622" s="147"/>
      <c r="AB622" s="147"/>
      <c r="AC622" s="147"/>
      <c r="AD622" s="147"/>
      <c r="AE622" s="147"/>
      <c r="AF622" s="147"/>
      <c r="AG622" s="147" t="s">
        <v>239</v>
      </c>
      <c r="AH622" s="147">
        <v>0</v>
      </c>
      <c r="AI622" s="147"/>
      <c r="AJ622" s="147"/>
      <c r="AK622" s="147"/>
      <c r="AL622" s="147"/>
      <c r="AM622" s="147"/>
      <c r="AN622" s="147"/>
      <c r="AO622" s="147"/>
      <c r="AP622" s="147"/>
      <c r="AQ622" s="147"/>
      <c r="AR622" s="147"/>
      <c r="AS622" s="147"/>
      <c r="AT622" s="147"/>
      <c r="AU622" s="147"/>
      <c r="AV622" s="147"/>
      <c r="AW622" s="147"/>
      <c r="AX622" s="147"/>
      <c r="AY622" s="147"/>
      <c r="AZ622" s="147"/>
      <c r="BA622" s="147"/>
      <c r="BB622" s="147"/>
      <c r="BC622" s="147"/>
      <c r="BD622" s="147"/>
      <c r="BE622" s="147"/>
      <c r="BF622" s="147"/>
      <c r="BG622" s="147"/>
      <c r="BH622" s="147"/>
    </row>
    <row r="623" spans="1:60" outlineLevel="3" x14ac:dyDescent="0.2">
      <c r="A623" s="154"/>
      <c r="B623" s="155"/>
      <c r="C623" s="185" t="s">
        <v>1684</v>
      </c>
      <c r="D623" s="183"/>
      <c r="E623" s="184">
        <v>36.700000000000003</v>
      </c>
      <c r="F623" s="157"/>
      <c r="G623" s="157"/>
      <c r="H623" s="157"/>
      <c r="I623" s="157"/>
      <c r="J623" s="157"/>
      <c r="K623" s="157"/>
      <c r="L623" s="157"/>
      <c r="M623" s="157"/>
      <c r="N623" s="156"/>
      <c r="O623" s="156"/>
      <c r="P623" s="156"/>
      <c r="Q623" s="156"/>
      <c r="R623" s="157"/>
      <c r="S623" s="157"/>
      <c r="T623" s="157"/>
      <c r="U623" s="157"/>
      <c r="V623" s="157"/>
      <c r="W623" s="157"/>
      <c r="X623" s="157"/>
      <c r="Y623" s="157"/>
      <c r="Z623" s="147"/>
      <c r="AA623" s="147"/>
      <c r="AB623" s="147"/>
      <c r="AC623" s="147"/>
      <c r="AD623" s="147"/>
      <c r="AE623" s="147"/>
      <c r="AF623" s="147"/>
      <c r="AG623" s="147" t="s">
        <v>239</v>
      </c>
      <c r="AH623" s="147">
        <v>0</v>
      </c>
      <c r="AI623" s="147"/>
      <c r="AJ623" s="147"/>
      <c r="AK623" s="147"/>
      <c r="AL623" s="147"/>
      <c r="AM623" s="147"/>
      <c r="AN623" s="147"/>
      <c r="AO623" s="147"/>
      <c r="AP623" s="147"/>
      <c r="AQ623" s="147"/>
      <c r="AR623" s="147"/>
      <c r="AS623" s="147"/>
      <c r="AT623" s="147"/>
      <c r="AU623" s="147"/>
      <c r="AV623" s="147"/>
      <c r="AW623" s="147"/>
      <c r="AX623" s="147"/>
      <c r="AY623" s="147"/>
      <c r="AZ623" s="147"/>
      <c r="BA623" s="147"/>
      <c r="BB623" s="147"/>
      <c r="BC623" s="147"/>
      <c r="BD623" s="147"/>
      <c r="BE623" s="147"/>
      <c r="BF623" s="147"/>
      <c r="BG623" s="147"/>
      <c r="BH623" s="147"/>
    </row>
    <row r="624" spans="1:60" outlineLevel="3" x14ac:dyDescent="0.2">
      <c r="A624" s="154"/>
      <c r="B624" s="155"/>
      <c r="C624" s="185" t="s">
        <v>1685</v>
      </c>
      <c r="D624" s="183"/>
      <c r="E624" s="184">
        <v>44.5</v>
      </c>
      <c r="F624" s="157"/>
      <c r="G624" s="157"/>
      <c r="H624" s="157"/>
      <c r="I624" s="157"/>
      <c r="J624" s="157"/>
      <c r="K624" s="157"/>
      <c r="L624" s="157"/>
      <c r="M624" s="157"/>
      <c r="N624" s="156"/>
      <c r="O624" s="156"/>
      <c r="P624" s="156"/>
      <c r="Q624" s="156"/>
      <c r="R624" s="157"/>
      <c r="S624" s="157"/>
      <c r="T624" s="157"/>
      <c r="U624" s="157"/>
      <c r="V624" s="157"/>
      <c r="W624" s="157"/>
      <c r="X624" s="157"/>
      <c r="Y624" s="157"/>
      <c r="Z624" s="147"/>
      <c r="AA624" s="147"/>
      <c r="AB624" s="147"/>
      <c r="AC624" s="147"/>
      <c r="AD624" s="147"/>
      <c r="AE624" s="147"/>
      <c r="AF624" s="147"/>
      <c r="AG624" s="147" t="s">
        <v>239</v>
      </c>
      <c r="AH624" s="147">
        <v>0</v>
      </c>
      <c r="AI624" s="147"/>
      <c r="AJ624" s="147"/>
      <c r="AK624" s="147"/>
      <c r="AL624" s="147"/>
      <c r="AM624" s="147"/>
      <c r="AN624" s="147"/>
      <c r="AO624" s="147"/>
      <c r="AP624" s="147"/>
      <c r="AQ624" s="147"/>
      <c r="AR624" s="147"/>
      <c r="AS624" s="147"/>
      <c r="AT624" s="147"/>
      <c r="AU624" s="147"/>
      <c r="AV624" s="147"/>
      <c r="AW624" s="147"/>
      <c r="AX624" s="147"/>
      <c r="AY624" s="147"/>
      <c r="AZ624" s="147"/>
      <c r="BA624" s="147"/>
      <c r="BB624" s="147"/>
      <c r="BC624" s="147"/>
      <c r="BD624" s="147"/>
      <c r="BE624" s="147"/>
      <c r="BF624" s="147"/>
      <c r="BG624" s="147"/>
      <c r="BH624" s="147"/>
    </row>
    <row r="625" spans="1:60" outlineLevel="1" x14ac:dyDescent="0.2">
      <c r="A625" s="171">
        <v>76</v>
      </c>
      <c r="B625" s="172" t="s">
        <v>1698</v>
      </c>
      <c r="C625" s="179" t="s">
        <v>1699</v>
      </c>
      <c r="D625" s="173" t="s">
        <v>326</v>
      </c>
      <c r="E625" s="174">
        <v>911.5</v>
      </c>
      <c r="F625" s="175"/>
      <c r="G625" s="176">
        <f>ROUND(E625*F625,2)</f>
        <v>0</v>
      </c>
      <c r="H625" s="158"/>
      <c r="I625" s="157">
        <f>ROUND(E625*H625,2)</f>
        <v>0</v>
      </c>
      <c r="J625" s="158"/>
      <c r="K625" s="157">
        <f>ROUND(E625*J625,2)</f>
        <v>0</v>
      </c>
      <c r="L625" s="157">
        <v>21</v>
      </c>
      <c r="M625" s="157">
        <f>G625*(1+L625/100)</f>
        <v>0</v>
      </c>
      <c r="N625" s="156">
        <v>0</v>
      </c>
      <c r="O625" s="156">
        <f>ROUND(E625*N625,2)</f>
        <v>0</v>
      </c>
      <c r="P625" s="156">
        <v>0</v>
      </c>
      <c r="Q625" s="156">
        <f>ROUND(E625*P625,2)</f>
        <v>0</v>
      </c>
      <c r="R625" s="157" t="s">
        <v>402</v>
      </c>
      <c r="S625" s="157" t="s">
        <v>183</v>
      </c>
      <c r="T625" s="157" t="s">
        <v>595</v>
      </c>
      <c r="U625" s="157">
        <v>0</v>
      </c>
      <c r="V625" s="157">
        <f>ROUND(E625*U625,2)</f>
        <v>0</v>
      </c>
      <c r="W625" s="157"/>
      <c r="X625" s="157" t="s">
        <v>403</v>
      </c>
      <c r="Y625" s="157" t="s">
        <v>171</v>
      </c>
      <c r="Z625" s="147"/>
      <c r="AA625" s="147"/>
      <c r="AB625" s="147"/>
      <c r="AC625" s="147"/>
      <c r="AD625" s="147"/>
      <c r="AE625" s="147"/>
      <c r="AF625" s="147"/>
      <c r="AG625" s="147" t="s">
        <v>404</v>
      </c>
      <c r="AH625" s="147"/>
      <c r="AI625" s="147"/>
      <c r="AJ625" s="147"/>
      <c r="AK625" s="147"/>
      <c r="AL625" s="147"/>
      <c r="AM625" s="147"/>
      <c r="AN625" s="147"/>
      <c r="AO625" s="147"/>
      <c r="AP625" s="147"/>
      <c r="AQ625" s="147"/>
      <c r="AR625" s="147"/>
      <c r="AS625" s="147"/>
      <c r="AT625" s="147"/>
      <c r="AU625" s="147"/>
      <c r="AV625" s="147"/>
      <c r="AW625" s="147"/>
      <c r="AX625" s="147"/>
      <c r="AY625" s="147"/>
      <c r="AZ625" s="147"/>
      <c r="BA625" s="147"/>
      <c r="BB625" s="147"/>
      <c r="BC625" s="147"/>
      <c r="BD625" s="147"/>
      <c r="BE625" s="147"/>
      <c r="BF625" s="147"/>
      <c r="BG625" s="147"/>
      <c r="BH625" s="147"/>
    </row>
    <row r="626" spans="1:60" outlineLevel="2" x14ac:dyDescent="0.2">
      <c r="A626" s="154"/>
      <c r="B626" s="155"/>
      <c r="C626" s="253" t="s">
        <v>1700</v>
      </c>
      <c r="D626" s="254"/>
      <c r="E626" s="254"/>
      <c r="F626" s="254"/>
      <c r="G626" s="254"/>
      <c r="H626" s="157"/>
      <c r="I626" s="157"/>
      <c r="J626" s="157"/>
      <c r="K626" s="157"/>
      <c r="L626" s="157"/>
      <c r="M626" s="157"/>
      <c r="N626" s="156"/>
      <c r="O626" s="156"/>
      <c r="P626" s="156"/>
      <c r="Q626" s="156"/>
      <c r="R626" s="157"/>
      <c r="S626" s="157"/>
      <c r="T626" s="157"/>
      <c r="U626" s="157"/>
      <c r="V626" s="157"/>
      <c r="W626" s="157"/>
      <c r="X626" s="157"/>
      <c r="Y626" s="157"/>
      <c r="Z626" s="147"/>
      <c r="AA626" s="147"/>
      <c r="AB626" s="147"/>
      <c r="AC626" s="147"/>
      <c r="AD626" s="147"/>
      <c r="AE626" s="147"/>
      <c r="AF626" s="147"/>
      <c r="AG626" s="147" t="s">
        <v>174</v>
      </c>
      <c r="AH626" s="147"/>
      <c r="AI626" s="147"/>
      <c r="AJ626" s="147"/>
      <c r="AK626" s="147"/>
      <c r="AL626" s="147"/>
      <c r="AM626" s="147"/>
      <c r="AN626" s="147"/>
      <c r="AO626" s="147"/>
      <c r="AP626" s="147"/>
      <c r="AQ626" s="147"/>
      <c r="AR626" s="147"/>
      <c r="AS626" s="147"/>
      <c r="AT626" s="147"/>
      <c r="AU626" s="147"/>
      <c r="AV626" s="147"/>
      <c r="AW626" s="147"/>
      <c r="AX626" s="147"/>
      <c r="AY626" s="147"/>
      <c r="AZ626" s="147"/>
      <c r="BA626" s="147"/>
      <c r="BB626" s="147"/>
      <c r="BC626" s="147"/>
      <c r="BD626" s="147"/>
      <c r="BE626" s="147"/>
      <c r="BF626" s="147"/>
      <c r="BG626" s="147"/>
      <c r="BH626" s="147"/>
    </row>
    <row r="627" spans="1:60" outlineLevel="2" x14ac:dyDescent="0.2">
      <c r="A627" s="154"/>
      <c r="B627" s="155"/>
      <c r="C627" s="185" t="s">
        <v>1679</v>
      </c>
      <c r="D627" s="183"/>
      <c r="E627" s="184">
        <v>78</v>
      </c>
      <c r="F627" s="157"/>
      <c r="G627" s="157"/>
      <c r="H627" s="157"/>
      <c r="I627" s="157"/>
      <c r="J627" s="157"/>
      <c r="K627" s="157"/>
      <c r="L627" s="157"/>
      <c r="M627" s="157"/>
      <c r="N627" s="156"/>
      <c r="O627" s="156"/>
      <c r="P627" s="156"/>
      <c r="Q627" s="156"/>
      <c r="R627" s="157"/>
      <c r="S627" s="157"/>
      <c r="T627" s="157"/>
      <c r="U627" s="157"/>
      <c r="V627" s="157"/>
      <c r="W627" s="157"/>
      <c r="X627" s="157"/>
      <c r="Y627" s="157"/>
      <c r="Z627" s="147"/>
      <c r="AA627" s="147"/>
      <c r="AB627" s="147"/>
      <c r="AC627" s="147"/>
      <c r="AD627" s="147"/>
      <c r="AE627" s="147"/>
      <c r="AF627" s="147"/>
      <c r="AG627" s="147" t="s">
        <v>239</v>
      </c>
      <c r="AH627" s="147">
        <v>0</v>
      </c>
      <c r="AI627" s="147"/>
      <c r="AJ627" s="147"/>
      <c r="AK627" s="147"/>
      <c r="AL627" s="147"/>
      <c r="AM627" s="147"/>
      <c r="AN627" s="147"/>
      <c r="AO627" s="147"/>
      <c r="AP627" s="147"/>
      <c r="AQ627" s="147"/>
      <c r="AR627" s="147"/>
      <c r="AS627" s="147"/>
      <c r="AT627" s="147"/>
      <c r="AU627" s="147"/>
      <c r="AV627" s="147"/>
      <c r="AW627" s="147"/>
      <c r="AX627" s="147"/>
      <c r="AY627" s="147"/>
      <c r="AZ627" s="147"/>
      <c r="BA627" s="147"/>
      <c r="BB627" s="147"/>
      <c r="BC627" s="147"/>
      <c r="BD627" s="147"/>
      <c r="BE627" s="147"/>
      <c r="BF627" s="147"/>
      <c r="BG627" s="147"/>
      <c r="BH627" s="147"/>
    </row>
    <row r="628" spans="1:60" outlineLevel="3" x14ac:dyDescent="0.2">
      <c r="A628" s="154"/>
      <c r="B628" s="155"/>
      <c r="C628" s="185" t="s">
        <v>1680</v>
      </c>
      <c r="D628" s="183"/>
      <c r="E628" s="184">
        <v>109.5</v>
      </c>
      <c r="F628" s="157"/>
      <c r="G628" s="157"/>
      <c r="H628" s="157"/>
      <c r="I628" s="157"/>
      <c r="J628" s="157"/>
      <c r="K628" s="157"/>
      <c r="L628" s="157"/>
      <c r="M628" s="157"/>
      <c r="N628" s="156"/>
      <c r="O628" s="156"/>
      <c r="P628" s="156"/>
      <c r="Q628" s="156"/>
      <c r="R628" s="157"/>
      <c r="S628" s="157"/>
      <c r="T628" s="157"/>
      <c r="U628" s="157"/>
      <c r="V628" s="157"/>
      <c r="W628" s="157"/>
      <c r="X628" s="157"/>
      <c r="Y628" s="157"/>
      <c r="Z628" s="147"/>
      <c r="AA628" s="147"/>
      <c r="AB628" s="147"/>
      <c r="AC628" s="147"/>
      <c r="AD628" s="147"/>
      <c r="AE628" s="147"/>
      <c r="AF628" s="147"/>
      <c r="AG628" s="147" t="s">
        <v>239</v>
      </c>
      <c r="AH628" s="147">
        <v>0</v>
      </c>
      <c r="AI628" s="147"/>
      <c r="AJ628" s="147"/>
      <c r="AK628" s="147"/>
      <c r="AL628" s="147"/>
      <c r="AM628" s="147"/>
      <c r="AN628" s="147"/>
      <c r="AO628" s="147"/>
      <c r="AP628" s="147"/>
      <c r="AQ628" s="147"/>
      <c r="AR628" s="147"/>
      <c r="AS628" s="147"/>
      <c r="AT628" s="147"/>
      <c r="AU628" s="147"/>
      <c r="AV628" s="147"/>
      <c r="AW628" s="147"/>
      <c r="AX628" s="147"/>
      <c r="AY628" s="147"/>
      <c r="AZ628" s="147"/>
      <c r="BA628" s="147"/>
      <c r="BB628" s="147"/>
      <c r="BC628" s="147"/>
      <c r="BD628" s="147"/>
      <c r="BE628" s="147"/>
      <c r="BF628" s="147"/>
      <c r="BG628" s="147"/>
      <c r="BH628" s="147"/>
    </row>
    <row r="629" spans="1:60" outlineLevel="3" x14ac:dyDescent="0.2">
      <c r="A629" s="154"/>
      <c r="B629" s="155"/>
      <c r="C629" s="185" t="s">
        <v>1681</v>
      </c>
      <c r="D629" s="183"/>
      <c r="E629" s="184">
        <v>35.299999999999997</v>
      </c>
      <c r="F629" s="157"/>
      <c r="G629" s="157"/>
      <c r="H629" s="157"/>
      <c r="I629" s="157"/>
      <c r="J629" s="157"/>
      <c r="K629" s="157"/>
      <c r="L629" s="157"/>
      <c r="M629" s="157"/>
      <c r="N629" s="156"/>
      <c r="O629" s="156"/>
      <c r="P629" s="156"/>
      <c r="Q629" s="156"/>
      <c r="R629" s="157"/>
      <c r="S629" s="157"/>
      <c r="T629" s="157"/>
      <c r="U629" s="157"/>
      <c r="V629" s="157"/>
      <c r="W629" s="157"/>
      <c r="X629" s="157"/>
      <c r="Y629" s="157"/>
      <c r="Z629" s="147"/>
      <c r="AA629" s="147"/>
      <c r="AB629" s="147"/>
      <c r="AC629" s="147"/>
      <c r="AD629" s="147"/>
      <c r="AE629" s="147"/>
      <c r="AF629" s="147"/>
      <c r="AG629" s="147" t="s">
        <v>239</v>
      </c>
      <c r="AH629" s="147">
        <v>0</v>
      </c>
      <c r="AI629" s="147"/>
      <c r="AJ629" s="147"/>
      <c r="AK629" s="147"/>
      <c r="AL629" s="147"/>
      <c r="AM629" s="147"/>
      <c r="AN629" s="147"/>
      <c r="AO629" s="147"/>
      <c r="AP629" s="147"/>
      <c r="AQ629" s="147"/>
      <c r="AR629" s="147"/>
      <c r="AS629" s="147"/>
      <c r="AT629" s="147"/>
      <c r="AU629" s="147"/>
      <c r="AV629" s="147"/>
      <c r="AW629" s="147"/>
      <c r="AX629" s="147"/>
      <c r="AY629" s="147"/>
      <c r="AZ629" s="147"/>
      <c r="BA629" s="147"/>
      <c r="BB629" s="147"/>
      <c r="BC629" s="147"/>
      <c r="BD629" s="147"/>
      <c r="BE629" s="147"/>
      <c r="BF629" s="147"/>
      <c r="BG629" s="147"/>
      <c r="BH629" s="147"/>
    </row>
    <row r="630" spans="1:60" outlineLevel="3" x14ac:dyDescent="0.2">
      <c r="A630" s="154"/>
      <c r="B630" s="155"/>
      <c r="C630" s="185" t="s">
        <v>1682</v>
      </c>
      <c r="D630" s="183"/>
      <c r="E630" s="184">
        <v>94.3</v>
      </c>
      <c r="F630" s="157"/>
      <c r="G630" s="157"/>
      <c r="H630" s="157"/>
      <c r="I630" s="157"/>
      <c r="J630" s="157"/>
      <c r="K630" s="157"/>
      <c r="L630" s="157"/>
      <c r="M630" s="157"/>
      <c r="N630" s="156"/>
      <c r="O630" s="156"/>
      <c r="P630" s="156"/>
      <c r="Q630" s="156"/>
      <c r="R630" s="157"/>
      <c r="S630" s="157"/>
      <c r="T630" s="157"/>
      <c r="U630" s="157"/>
      <c r="V630" s="157"/>
      <c r="W630" s="157"/>
      <c r="X630" s="157"/>
      <c r="Y630" s="157"/>
      <c r="Z630" s="147"/>
      <c r="AA630" s="147"/>
      <c r="AB630" s="147"/>
      <c r="AC630" s="147"/>
      <c r="AD630" s="147"/>
      <c r="AE630" s="147"/>
      <c r="AF630" s="147"/>
      <c r="AG630" s="147" t="s">
        <v>239</v>
      </c>
      <c r="AH630" s="147">
        <v>0</v>
      </c>
      <c r="AI630" s="147"/>
      <c r="AJ630" s="147"/>
      <c r="AK630" s="147"/>
      <c r="AL630" s="147"/>
      <c r="AM630" s="147"/>
      <c r="AN630" s="147"/>
      <c r="AO630" s="147"/>
      <c r="AP630" s="147"/>
      <c r="AQ630" s="147"/>
      <c r="AR630" s="147"/>
      <c r="AS630" s="147"/>
      <c r="AT630" s="147"/>
      <c r="AU630" s="147"/>
      <c r="AV630" s="147"/>
      <c r="AW630" s="147"/>
      <c r="AX630" s="147"/>
      <c r="AY630" s="147"/>
      <c r="AZ630" s="147"/>
      <c r="BA630" s="147"/>
      <c r="BB630" s="147"/>
      <c r="BC630" s="147"/>
      <c r="BD630" s="147"/>
      <c r="BE630" s="147"/>
      <c r="BF630" s="147"/>
      <c r="BG630" s="147"/>
      <c r="BH630" s="147"/>
    </row>
    <row r="631" spans="1:60" outlineLevel="3" x14ac:dyDescent="0.2">
      <c r="A631" s="154"/>
      <c r="B631" s="155"/>
      <c r="C631" s="185" t="s">
        <v>1683</v>
      </c>
      <c r="D631" s="183"/>
      <c r="E631" s="184">
        <v>378.9</v>
      </c>
      <c r="F631" s="157"/>
      <c r="G631" s="157"/>
      <c r="H631" s="157"/>
      <c r="I631" s="157"/>
      <c r="J631" s="157"/>
      <c r="K631" s="157"/>
      <c r="L631" s="157"/>
      <c r="M631" s="157"/>
      <c r="N631" s="156"/>
      <c r="O631" s="156"/>
      <c r="P631" s="156"/>
      <c r="Q631" s="156"/>
      <c r="R631" s="157"/>
      <c r="S631" s="157"/>
      <c r="T631" s="157"/>
      <c r="U631" s="157"/>
      <c r="V631" s="157"/>
      <c r="W631" s="157"/>
      <c r="X631" s="157"/>
      <c r="Y631" s="157"/>
      <c r="Z631" s="147"/>
      <c r="AA631" s="147"/>
      <c r="AB631" s="147"/>
      <c r="AC631" s="147"/>
      <c r="AD631" s="147"/>
      <c r="AE631" s="147"/>
      <c r="AF631" s="147"/>
      <c r="AG631" s="147" t="s">
        <v>239</v>
      </c>
      <c r="AH631" s="147">
        <v>0</v>
      </c>
      <c r="AI631" s="147"/>
      <c r="AJ631" s="147"/>
      <c r="AK631" s="147"/>
      <c r="AL631" s="147"/>
      <c r="AM631" s="147"/>
      <c r="AN631" s="147"/>
      <c r="AO631" s="147"/>
      <c r="AP631" s="147"/>
      <c r="AQ631" s="147"/>
      <c r="AR631" s="147"/>
      <c r="AS631" s="147"/>
      <c r="AT631" s="147"/>
      <c r="AU631" s="147"/>
      <c r="AV631" s="147"/>
      <c r="AW631" s="147"/>
      <c r="AX631" s="147"/>
      <c r="AY631" s="147"/>
      <c r="AZ631" s="147"/>
      <c r="BA631" s="147"/>
      <c r="BB631" s="147"/>
      <c r="BC631" s="147"/>
      <c r="BD631" s="147"/>
      <c r="BE631" s="147"/>
      <c r="BF631" s="147"/>
      <c r="BG631" s="147"/>
      <c r="BH631" s="147"/>
    </row>
    <row r="632" spans="1:60" outlineLevel="3" x14ac:dyDescent="0.2">
      <c r="A632" s="154"/>
      <c r="B632" s="155"/>
      <c r="C632" s="185" t="s">
        <v>1684</v>
      </c>
      <c r="D632" s="183"/>
      <c r="E632" s="184">
        <v>36.700000000000003</v>
      </c>
      <c r="F632" s="157"/>
      <c r="G632" s="157"/>
      <c r="H632" s="157"/>
      <c r="I632" s="157"/>
      <c r="J632" s="157"/>
      <c r="K632" s="157"/>
      <c r="L632" s="157"/>
      <c r="M632" s="157"/>
      <c r="N632" s="156"/>
      <c r="O632" s="156"/>
      <c r="P632" s="156"/>
      <c r="Q632" s="156"/>
      <c r="R632" s="157"/>
      <c r="S632" s="157"/>
      <c r="T632" s="157"/>
      <c r="U632" s="157"/>
      <c r="V632" s="157"/>
      <c r="W632" s="157"/>
      <c r="X632" s="157"/>
      <c r="Y632" s="157"/>
      <c r="Z632" s="147"/>
      <c r="AA632" s="147"/>
      <c r="AB632" s="147"/>
      <c r="AC632" s="147"/>
      <c r="AD632" s="147"/>
      <c r="AE632" s="147"/>
      <c r="AF632" s="147"/>
      <c r="AG632" s="147" t="s">
        <v>239</v>
      </c>
      <c r="AH632" s="147">
        <v>0</v>
      </c>
      <c r="AI632" s="147"/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  <c r="AU632" s="147"/>
      <c r="AV632" s="147"/>
      <c r="AW632" s="147"/>
      <c r="AX632" s="147"/>
      <c r="AY632" s="147"/>
      <c r="AZ632" s="147"/>
      <c r="BA632" s="147"/>
      <c r="BB632" s="147"/>
      <c r="BC632" s="147"/>
      <c r="BD632" s="147"/>
      <c r="BE632" s="147"/>
      <c r="BF632" s="147"/>
      <c r="BG632" s="147"/>
      <c r="BH632" s="147"/>
    </row>
    <row r="633" spans="1:60" outlineLevel="3" x14ac:dyDescent="0.2">
      <c r="A633" s="154"/>
      <c r="B633" s="155"/>
      <c r="C633" s="185" t="s">
        <v>1685</v>
      </c>
      <c r="D633" s="183"/>
      <c r="E633" s="184">
        <v>44.5</v>
      </c>
      <c r="F633" s="157"/>
      <c r="G633" s="157"/>
      <c r="H633" s="157"/>
      <c r="I633" s="157"/>
      <c r="J633" s="157"/>
      <c r="K633" s="157"/>
      <c r="L633" s="157"/>
      <c r="M633" s="157"/>
      <c r="N633" s="156"/>
      <c r="O633" s="156"/>
      <c r="P633" s="156"/>
      <c r="Q633" s="156"/>
      <c r="R633" s="157"/>
      <c r="S633" s="157"/>
      <c r="T633" s="157"/>
      <c r="U633" s="157"/>
      <c r="V633" s="157"/>
      <c r="W633" s="157"/>
      <c r="X633" s="157"/>
      <c r="Y633" s="157"/>
      <c r="Z633" s="147"/>
      <c r="AA633" s="147"/>
      <c r="AB633" s="147"/>
      <c r="AC633" s="147"/>
      <c r="AD633" s="147"/>
      <c r="AE633" s="147"/>
      <c r="AF633" s="147"/>
      <c r="AG633" s="147" t="s">
        <v>239</v>
      </c>
      <c r="AH633" s="147">
        <v>0</v>
      </c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  <c r="AU633" s="147"/>
      <c r="AV633" s="147"/>
      <c r="AW633" s="147"/>
      <c r="AX633" s="147"/>
      <c r="AY633" s="147"/>
      <c r="AZ633" s="147"/>
      <c r="BA633" s="147"/>
      <c r="BB633" s="147"/>
      <c r="BC633" s="147"/>
      <c r="BD633" s="147"/>
      <c r="BE633" s="147"/>
      <c r="BF633" s="147"/>
      <c r="BG633" s="147"/>
      <c r="BH633" s="147"/>
    </row>
    <row r="634" spans="1:60" outlineLevel="3" x14ac:dyDescent="0.2">
      <c r="A634" s="154"/>
      <c r="B634" s="155"/>
      <c r="C634" s="185" t="s">
        <v>1701</v>
      </c>
      <c r="D634" s="183"/>
      <c r="E634" s="184">
        <v>3</v>
      </c>
      <c r="F634" s="157"/>
      <c r="G634" s="157"/>
      <c r="H634" s="157"/>
      <c r="I634" s="157"/>
      <c r="J634" s="157"/>
      <c r="K634" s="157"/>
      <c r="L634" s="157"/>
      <c r="M634" s="157"/>
      <c r="N634" s="156"/>
      <c r="O634" s="156"/>
      <c r="P634" s="156"/>
      <c r="Q634" s="156"/>
      <c r="R634" s="157"/>
      <c r="S634" s="157"/>
      <c r="T634" s="157"/>
      <c r="U634" s="157"/>
      <c r="V634" s="157"/>
      <c r="W634" s="157"/>
      <c r="X634" s="157"/>
      <c r="Y634" s="157"/>
      <c r="Z634" s="147"/>
      <c r="AA634" s="147"/>
      <c r="AB634" s="147"/>
      <c r="AC634" s="147"/>
      <c r="AD634" s="147"/>
      <c r="AE634" s="147"/>
      <c r="AF634" s="147"/>
      <c r="AG634" s="147" t="s">
        <v>239</v>
      </c>
      <c r="AH634" s="147">
        <v>0</v>
      </c>
      <c r="AI634" s="147"/>
      <c r="AJ634" s="147"/>
      <c r="AK634" s="147"/>
      <c r="AL634" s="147"/>
      <c r="AM634" s="147"/>
      <c r="AN634" s="147"/>
      <c r="AO634" s="147"/>
      <c r="AP634" s="147"/>
      <c r="AQ634" s="147"/>
      <c r="AR634" s="147"/>
      <c r="AS634" s="147"/>
      <c r="AT634" s="147"/>
      <c r="AU634" s="147"/>
      <c r="AV634" s="147"/>
      <c r="AW634" s="147"/>
      <c r="AX634" s="147"/>
      <c r="AY634" s="147"/>
      <c r="AZ634" s="147"/>
      <c r="BA634" s="147"/>
      <c r="BB634" s="147"/>
      <c r="BC634" s="147"/>
      <c r="BD634" s="147"/>
      <c r="BE634" s="147"/>
      <c r="BF634" s="147"/>
      <c r="BG634" s="147"/>
      <c r="BH634" s="147"/>
    </row>
    <row r="635" spans="1:60" outlineLevel="3" x14ac:dyDescent="0.2">
      <c r="A635" s="154"/>
      <c r="B635" s="155"/>
      <c r="C635" s="185" t="s">
        <v>1702</v>
      </c>
      <c r="D635" s="183"/>
      <c r="E635" s="184">
        <v>35</v>
      </c>
      <c r="F635" s="157"/>
      <c r="G635" s="157"/>
      <c r="H635" s="157"/>
      <c r="I635" s="157"/>
      <c r="J635" s="157"/>
      <c r="K635" s="157"/>
      <c r="L635" s="157"/>
      <c r="M635" s="157"/>
      <c r="N635" s="156"/>
      <c r="O635" s="156"/>
      <c r="P635" s="156"/>
      <c r="Q635" s="156"/>
      <c r="R635" s="157"/>
      <c r="S635" s="157"/>
      <c r="T635" s="157"/>
      <c r="U635" s="157"/>
      <c r="V635" s="157"/>
      <c r="W635" s="157"/>
      <c r="X635" s="157"/>
      <c r="Y635" s="157"/>
      <c r="Z635" s="147"/>
      <c r="AA635" s="147"/>
      <c r="AB635" s="147"/>
      <c r="AC635" s="147"/>
      <c r="AD635" s="147"/>
      <c r="AE635" s="147"/>
      <c r="AF635" s="147"/>
      <c r="AG635" s="147" t="s">
        <v>239</v>
      </c>
      <c r="AH635" s="147">
        <v>0</v>
      </c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  <c r="AU635" s="147"/>
      <c r="AV635" s="147"/>
      <c r="AW635" s="147"/>
      <c r="AX635" s="147"/>
      <c r="AY635" s="147"/>
      <c r="AZ635" s="147"/>
      <c r="BA635" s="147"/>
      <c r="BB635" s="147"/>
      <c r="BC635" s="147"/>
      <c r="BD635" s="147"/>
      <c r="BE635" s="147"/>
      <c r="BF635" s="147"/>
      <c r="BG635" s="147"/>
      <c r="BH635" s="147"/>
    </row>
    <row r="636" spans="1:60" outlineLevel="3" x14ac:dyDescent="0.2">
      <c r="A636" s="154"/>
      <c r="B636" s="155"/>
      <c r="C636" s="185" t="s">
        <v>1703</v>
      </c>
      <c r="D636" s="183"/>
      <c r="E636" s="184">
        <v>13.8</v>
      </c>
      <c r="F636" s="157"/>
      <c r="G636" s="157"/>
      <c r="H636" s="157"/>
      <c r="I636" s="157"/>
      <c r="J636" s="157"/>
      <c r="K636" s="157"/>
      <c r="L636" s="157"/>
      <c r="M636" s="157"/>
      <c r="N636" s="156"/>
      <c r="O636" s="156"/>
      <c r="P636" s="156"/>
      <c r="Q636" s="156"/>
      <c r="R636" s="157"/>
      <c r="S636" s="157"/>
      <c r="T636" s="157"/>
      <c r="U636" s="157"/>
      <c r="V636" s="157"/>
      <c r="W636" s="157"/>
      <c r="X636" s="157"/>
      <c r="Y636" s="157"/>
      <c r="Z636" s="147"/>
      <c r="AA636" s="147"/>
      <c r="AB636" s="147"/>
      <c r="AC636" s="147"/>
      <c r="AD636" s="147"/>
      <c r="AE636" s="147"/>
      <c r="AF636" s="147"/>
      <c r="AG636" s="147" t="s">
        <v>239</v>
      </c>
      <c r="AH636" s="147">
        <v>0</v>
      </c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  <c r="AU636" s="147"/>
      <c r="AV636" s="147"/>
      <c r="AW636" s="147"/>
      <c r="AX636" s="147"/>
      <c r="AY636" s="147"/>
      <c r="AZ636" s="147"/>
      <c r="BA636" s="147"/>
      <c r="BB636" s="147"/>
      <c r="BC636" s="147"/>
      <c r="BD636" s="147"/>
      <c r="BE636" s="147"/>
      <c r="BF636" s="147"/>
      <c r="BG636" s="147"/>
      <c r="BH636" s="147"/>
    </row>
    <row r="637" spans="1:60" outlineLevel="3" x14ac:dyDescent="0.2">
      <c r="A637" s="154"/>
      <c r="B637" s="155"/>
      <c r="C637" s="185" t="s">
        <v>1704</v>
      </c>
      <c r="D637" s="183"/>
      <c r="E637" s="184">
        <v>60.5</v>
      </c>
      <c r="F637" s="157"/>
      <c r="G637" s="157"/>
      <c r="H637" s="157"/>
      <c r="I637" s="157"/>
      <c r="J637" s="157"/>
      <c r="K637" s="157"/>
      <c r="L637" s="157"/>
      <c r="M637" s="157"/>
      <c r="N637" s="156"/>
      <c r="O637" s="156"/>
      <c r="P637" s="156"/>
      <c r="Q637" s="156"/>
      <c r="R637" s="157"/>
      <c r="S637" s="157"/>
      <c r="T637" s="157"/>
      <c r="U637" s="157"/>
      <c r="V637" s="157"/>
      <c r="W637" s="157"/>
      <c r="X637" s="157"/>
      <c r="Y637" s="157"/>
      <c r="Z637" s="147"/>
      <c r="AA637" s="147"/>
      <c r="AB637" s="147"/>
      <c r="AC637" s="147"/>
      <c r="AD637" s="147"/>
      <c r="AE637" s="147"/>
      <c r="AF637" s="147"/>
      <c r="AG637" s="147" t="s">
        <v>239</v>
      </c>
      <c r="AH637" s="147">
        <v>0</v>
      </c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  <c r="AU637" s="147"/>
      <c r="AV637" s="147"/>
      <c r="AW637" s="147"/>
      <c r="AX637" s="147"/>
      <c r="AY637" s="147"/>
      <c r="AZ637" s="147"/>
      <c r="BA637" s="147"/>
      <c r="BB637" s="147"/>
      <c r="BC637" s="147"/>
      <c r="BD637" s="147"/>
      <c r="BE637" s="147"/>
      <c r="BF637" s="147"/>
      <c r="BG637" s="147"/>
      <c r="BH637" s="147"/>
    </row>
    <row r="638" spans="1:60" outlineLevel="3" x14ac:dyDescent="0.2">
      <c r="A638" s="154"/>
      <c r="B638" s="155"/>
      <c r="C638" s="185" t="s">
        <v>1705</v>
      </c>
      <c r="D638" s="183"/>
      <c r="E638" s="184">
        <v>13</v>
      </c>
      <c r="F638" s="157"/>
      <c r="G638" s="157"/>
      <c r="H638" s="157"/>
      <c r="I638" s="157"/>
      <c r="J638" s="157"/>
      <c r="K638" s="157"/>
      <c r="L638" s="157"/>
      <c r="M638" s="157"/>
      <c r="N638" s="156"/>
      <c r="O638" s="156"/>
      <c r="P638" s="156"/>
      <c r="Q638" s="156"/>
      <c r="R638" s="157"/>
      <c r="S638" s="157"/>
      <c r="T638" s="157"/>
      <c r="U638" s="157"/>
      <c r="V638" s="157"/>
      <c r="W638" s="157"/>
      <c r="X638" s="157"/>
      <c r="Y638" s="157"/>
      <c r="Z638" s="147"/>
      <c r="AA638" s="147"/>
      <c r="AB638" s="147"/>
      <c r="AC638" s="147"/>
      <c r="AD638" s="147"/>
      <c r="AE638" s="147"/>
      <c r="AF638" s="147"/>
      <c r="AG638" s="147" t="s">
        <v>239</v>
      </c>
      <c r="AH638" s="147">
        <v>0</v>
      </c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  <c r="AU638" s="147"/>
      <c r="AV638" s="147"/>
      <c r="AW638" s="147"/>
      <c r="AX638" s="147"/>
      <c r="AY638" s="147"/>
      <c r="AZ638" s="147"/>
      <c r="BA638" s="147"/>
      <c r="BB638" s="147"/>
      <c r="BC638" s="147"/>
      <c r="BD638" s="147"/>
      <c r="BE638" s="147"/>
      <c r="BF638" s="147"/>
      <c r="BG638" s="147"/>
      <c r="BH638" s="147"/>
    </row>
    <row r="639" spans="1:60" outlineLevel="3" x14ac:dyDescent="0.2">
      <c r="A639" s="154"/>
      <c r="B639" s="155"/>
      <c r="C639" s="185" t="s">
        <v>1706</v>
      </c>
      <c r="D639" s="183"/>
      <c r="E639" s="184">
        <v>4.5</v>
      </c>
      <c r="F639" s="157"/>
      <c r="G639" s="157"/>
      <c r="H639" s="157"/>
      <c r="I639" s="157"/>
      <c r="J639" s="157"/>
      <c r="K639" s="157"/>
      <c r="L639" s="157"/>
      <c r="M639" s="157"/>
      <c r="N639" s="156"/>
      <c r="O639" s="156"/>
      <c r="P639" s="156"/>
      <c r="Q639" s="156"/>
      <c r="R639" s="157"/>
      <c r="S639" s="157"/>
      <c r="T639" s="157"/>
      <c r="U639" s="157"/>
      <c r="V639" s="157"/>
      <c r="W639" s="157"/>
      <c r="X639" s="157"/>
      <c r="Y639" s="157"/>
      <c r="Z639" s="147"/>
      <c r="AA639" s="147"/>
      <c r="AB639" s="147"/>
      <c r="AC639" s="147"/>
      <c r="AD639" s="147"/>
      <c r="AE639" s="147"/>
      <c r="AF639" s="147"/>
      <c r="AG639" s="147" t="s">
        <v>239</v>
      </c>
      <c r="AH639" s="147">
        <v>0</v>
      </c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  <c r="AU639" s="147"/>
      <c r="AV639" s="147"/>
      <c r="AW639" s="147"/>
      <c r="AX639" s="147"/>
      <c r="AY639" s="147"/>
      <c r="AZ639" s="147"/>
      <c r="BA639" s="147"/>
      <c r="BB639" s="147"/>
      <c r="BC639" s="147"/>
      <c r="BD639" s="147"/>
      <c r="BE639" s="147"/>
      <c r="BF639" s="147"/>
      <c r="BG639" s="147"/>
      <c r="BH639" s="147"/>
    </row>
    <row r="640" spans="1:60" outlineLevel="3" x14ac:dyDescent="0.2">
      <c r="A640" s="154"/>
      <c r="B640" s="155"/>
      <c r="C640" s="185" t="s">
        <v>1707</v>
      </c>
      <c r="D640" s="183"/>
      <c r="E640" s="184">
        <v>4.5</v>
      </c>
      <c r="F640" s="157"/>
      <c r="G640" s="157"/>
      <c r="H640" s="157"/>
      <c r="I640" s="157"/>
      <c r="J640" s="157"/>
      <c r="K640" s="157"/>
      <c r="L640" s="157"/>
      <c r="M640" s="157"/>
      <c r="N640" s="156"/>
      <c r="O640" s="156"/>
      <c r="P640" s="156"/>
      <c r="Q640" s="156"/>
      <c r="R640" s="157"/>
      <c r="S640" s="157"/>
      <c r="T640" s="157"/>
      <c r="U640" s="157"/>
      <c r="V640" s="157"/>
      <c r="W640" s="157"/>
      <c r="X640" s="157"/>
      <c r="Y640" s="157"/>
      <c r="Z640" s="147"/>
      <c r="AA640" s="147"/>
      <c r="AB640" s="147"/>
      <c r="AC640" s="147"/>
      <c r="AD640" s="147"/>
      <c r="AE640" s="147"/>
      <c r="AF640" s="147"/>
      <c r="AG640" s="147" t="s">
        <v>239</v>
      </c>
      <c r="AH640" s="147">
        <v>0</v>
      </c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  <c r="AU640" s="147"/>
      <c r="AV640" s="147"/>
      <c r="AW640" s="147"/>
      <c r="AX640" s="147"/>
      <c r="AY640" s="147"/>
      <c r="AZ640" s="147"/>
      <c r="BA640" s="147"/>
      <c r="BB640" s="147"/>
      <c r="BC640" s="147"/>
      <c r="BD640" s="147"/>
      <c r="BE640" s="147"/>
      <c r="BF640" s="147"/>
      <c r="BG640" s="147"/>
      <c r="BH640" s="147"/>
    </row>
    <row r="641" spans="1:60" outlineLevel="1" x14ac:dyDescent="0.2">
      <c r="A641" s="171">
        <v>77</v>
      </c>
      <c r="B641" s="172" t="s">
        <v>1708</v>
      </c>
      <c r="C641" s="179" t="s">
        <v>1709</v>
      </c>
      <c r="D641" s="173" t="s">
        <v>1710</v>
      </c>
      <c r="E641" s="174">
        <v>41</v>
      </c>
      <c r="F641" s="175"/>
      <c r="G641" s="176">
        <f>ROUND(E641*F641,2)</f>
        <v>0</v>
      </c>
      <c r="H641" s="158"/>
      <c r="I641" s="157">
        <f>ROUND(E641*H641,2)</f>
        <v>0</v>
      </c>
      <c r="J641" s="158"/>
      <c r="K641" s="157">
        <f>ROUND(E641*J641,2)</f>
        <v>0</v>
      </c>
      <c r="L641" s="157">
        <v>21</v>
      </c>
      <c r="M641" s="157">
        <f>G641*(1+L641/100)</f>
        <v>0</v>
      </c>
      <c r="N641" s="156">
        <v>1.7000000000000001E-4</v>
      </c>
      <c r="O641" s="156">
        <f>ROUND(E641*N641,2)</f>
        <v>0.01</v>
      </c>
      <c r="P641" s="156">
        <v>0</v>
      </c>
      <c r="Q641" s="156">
        <f>ROUND(E641*P641,2)</f>
        <v>0</v>
      </c>
      <c r="R641" s="157"/>
      <c r="S641" s="157" t="s">
        <v>183</v>
      </c>
      <c r="T641" s="157" t="s">
        <v>595</v>
      </c>
      <c r="U641" s="157">
        <v>7.1</v>
      </c>
      <c r="V641" s="157">
        <f>ROUND(E641*U641,2)</f>
        <v>291.10000000000002</v>
      </c>
      <c r="W641" s="157"/>
      <c r="X641" s="157" t="s">
        <v>234</v>
      </c>
      <c r="Y641" s="157" t="s">
        <v>171</v>
      </c>
      <c r="Z641" s="147"/>
      <c r="AA641" s="147"/>
      <c r="AB641" s="147"/>
      <c r="AC641" s="147"/>
      <c r="AD641" s="147"/>
      <c r="AE641" s="147"/>
      <c r="AF641" s="147"/>
      <c r="AG641" s="147" t="s">
        <v>235</v>
      </c>
      <c r="AH641" s="147"/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  <c r="AU641" s="147"/>
      <c r="AV641" s="147"/>
      <c r="AW641" s="147"/>
      <c r="AX641" s="147"/>
      <c r="AY641" s="147"/>
      <c r="AZ641" s="147"/>
      <c r="BA641" s="147"/>
      <c r="BB641" s="147"/>
      <c r="BC641" s="147"/>
      <c r="BD641" s="147"/>
      <c r="BE641" s="147"/>
      <c r="BF641" s="147"/>
      <c r="BG641" s="147"/>
      <c r="BH641" s="147"/>
    </row>
    <row r="642" spans="1:60" outlineLevel="2" x14ac:dyDescent="0.2">
      <c r="A642" s="154"/>
      <c r="B642" s="155"/>
      <c r="C642" s="253" t="s">
        <v>1711</v>
      </c>
      <c r="D642" s="254"/>
      <c r="E642" s="254"/>
      <c r="F642" s="254"/>
      <c r="G642" s="254"/>
      <c r="H642" s="157"/>
      <c r="I642" s="157"/>
      <c r="J642" s="157"/>
      <c r="K642" s="157"/>
      <c r="L642" s="157"/>
      <c r="M642" s="157"/>
      <c r="N642" s="156"/>
      <c r="O642" s="156"/>
      <c r="P642" s="156"/>
      <c r="Q642" s="156"/>
      <c r="R642" s="157"/>
      <c r="S642" s="157"/>
      <c r="T642" s="157"/>
      <c r="U642" s="157"/>
      <c r="V642" s="157"/>
      <c r="W642" s="157"/>
      <c r="X642" s="157"/>
      <c r="Y642" s="157"/>
      <c r="Z642" s="147"/>
      <c r="AA642" s="147"/>
      <c r="AB642" s="147"/>
      <c r="AC642" s="147"/>
      <c r="AD642" s="147"/>
      <c r="AE642" s="147"/>
      <c r="AF642" s="147"/>
      <c r="AG642" s="147" t="s">
        <v>174</v>
      </c>
      <c r="AH642" s="147"/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  <c r="AU642" s="147"/>
      <c r="AV642" s="147"/>
      <c r="AW642" s="147"/>
      <c r="AX642" s="147"/>
      <c r="AY642" s="147"/>
      <c r="AZ642" s="147"/>
      <c r="BA642" s="147"/>
      <c r="BB642" s="147"/>
      <c r="BC642" s="147"/>
      <c r="BD642" s="147"/>
      <c r="BE642" s="147"/>
      <c r="BF642" s="147"/>
      <c r="BG642" s="147"/>
      <c r="BH642" s="147"/>
    </row>
    <row r="643" spans="1:60" outlineLevel="2" x14ac:dyDescent="0.2">
      <c r="A643" s="154"/>
      <c r="B643" s="155"/>
      <c r="C643" s="185" t="s">
        <v>1712</v>
      </c>
      <c r="D643" s="183"/>
      <c r="E643" s="184">
        <v>30</v>
      </c>
      <c r="F643" s="157"/>
      <c r="G643" s="157"/>
      <c r="H643" s="157"/>
      <c r="I643" s="157"/>
      <c r="J643" s="157"/>
      <c r="K643" s="157"/>
      <c r="L643" s="157"/>
      <c r="M643" s="157"/>
      <c r="N643" s="156"/>
      <c r="O643" s="156"/>
      <c r="P643" s="156"/>
      <c r="Q643" s="156"/>
      <c r="R643" s="157"/>
      <c r="S643" s="157"/>
      <c r="T643" s="157"/>
      <c r="U643" s="157"/>
      <c r="V643" s="157"/>
      <c r="W643" s="157"/>
      <c r="X643" s="157"/>
      <c r="Y643" s="157"/>
      <c r="Z643" s="147"/>
      <c r="AA643" s="147"/>
      <c r="AB643" s="147"/>
      <c r="AC643" s="147"/>
      <c r="AD643" s="147"/>
      <c r="AE643" s="147"/>
      <c r="AF643" s="147"/>
      <c r="AG643" s="147" t="s">
        <v>239</v>
      </c>
      <c r="AH643" s="147">
        <v>0</v>
      </c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  <c r="AU643" s="147"/>
      <c r="AV643" s="147"/>
      <c r="AW643" s="147"/>
      <c r="AX643" s="147"/>
      <c r="AY643" s="147"/>
      <c r="AZ643" s="147"/>
      <c r="BA643" s="147"/>
      <c r="BB643" s="147"/>
      <c r="BC643" s="147"/>
      <c r="BD643" s="147"/>
      <c r="BE643" s="147"/>
      <c r="BF643" s="147"/>
      <c r="BG643" s="147"/>
      <c r="BH643" s="147"/>
    </row>
    <row r="644" spans="1:60" outlineLevel="3" x14ac:dyDescent="0.2">
      <c r="A644" s="154"/>
      <c r="B644" s="155"/>
      <c r="C644" s="185" t="s">
        <v>1713</v>
      </c>
      <c r="D644" s="183"/>
      <c r="E644" s="184">
        <v>5</v>
      </c>
      <c r="F644" s="157"/>
      <c r="G644" s="157"/>
      <c r="H644" s="157"/>
      <c r="I644" s="157"/>
      <c r="J644" s="157"/>
      <c r="K644" s="157"/>
      <c r="L644" s="157"/>
      <c r="M644" s="157"/>
      <c r="N644" s="156"/>
      <c r="O644" s="156"/>
      <c r="P644" s="156"/>
      <c r="Q644" s="156"/>
      <c r="R644" s="157"/>
      <c r="S644" s="157"/>
      <c r="T644" s="157"/>
      <c r="U644" s="157"/>
      <c r="V644" s="157"/>
      <c r="W644" s="157"/>
      <c r="X644" s="157"/>
      <c r="Y644" s="157"/>
      <c r="Z644" s="147"/>
      <c r="AA644" s="147"/>
      <c r="AB644" s="147"/>
      <c r="AC644" s="147"/>
      <c r="AD644" s="147"/>
      <c r="AE644" s="147"/>
      <c r="AF644" s="147"/>
      <c r="AG644" s="147" t="s">
        <v>239</v>
      </c>
      <c r="AH644" s="147">
        <v>0</v>
      </c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  <c r="AU644" s="147"/>
      <c r="AV644" s="147"/>
      <c r="AW644" s="147"/>
      <c r="AX644" s="147"/>
      <c r="AY644" s="147"/>
      <c r="AZ644" s="147"/>
      <c r="BA644" s="147"/>
      <c r="BB644" s="147"/>
      <c r="BC644" s="147"/>
      <c r="BD644" s="147"/>
      <c r="BE644" s="147"/>
      <c r="BF644" s="147"/>
      <c r="BG644" s="147"/>
      <c r="BH644" s="147"/>
    </row>
    <row r="645" spans="1:60" outlineLevel="3" x14ac:dyDescent="0.2">
      <c r="A645" s="154"/>
      <c r="B645" s="155"/>
      <c r="C645" s="185" t="s">
        <v>1714</v>
      </c>
      <c r="D645" s="183"/>
      <c r="E645" s="184">
        <v>6</v>
      </c>
      <c r="F645" s="157"/>
      <c r="G645" s="157"/>
      <c r="H645" s="157"/>
      <c r="I645" s="157"/>
      <c r="J645" s="157"/>
      <c r="K645" s="157"/>
      <c r="L645" s="157"/>
      <c r="M645" s="157"/>
      <c r="N645" s="156"/>
      <c r="O645" s="156"/>
      <c r="P645" s="156"/>
      <c r="Q645" s="156"/>
      <c r="R645" s="157"/>
      <c r="S645" s="157"/>
      <c r="T645" s="157"/>
      <c r="U645" s="157"/>
      <c r="V645" s="157"/>
      <c r="W645" s="157"/>
      <c r="X645" s="157"/>
      <c r="Y645" s="157"/>
      <c r="Z645" s="147"/>
      <c r="AA645" s="147"/>
      <c r="AB645" s="147"/>
      <c r="AC645" s="147"/>
      <c r="AD645" s="147"/>
      <c r="AE645" s="147"/>
      <c r="AF645" s="147"/>
      <c r="AG645" s="147" t="s">
        <v>239</v>
      </c>
      <c r="AH645" s="147">
        <v>0</v>
      </c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  <c r="AU645" s="147"/>
      <c r="AV645" s="147"/>
      <c r="AW645" s="147"/>
      <c r="AX645" s="147"/>
      <c r="AY645" s="147"/>
      <c r="AZ645" s="147"/>
      <c r="BA645" s="147"/>
      <c r="BB645" s="147"/>
      <c r="BC645" s="147"/>
      <c r="BD645" s="147"/>
      <c r="BE645" s="147"/>
      <c r="BF645" s="147"/>
      <c r="BG645" s="147"/>
      <c r="BH645" s="147"/>
    </row>
    <row r="646" spans="1:60" x14ac:dyDescent="0.2">
      <c r="A646" s="164" t="s">
        <v>163</v>
      </c>
      <c r="B646" s="165" t="s">
        <v>120</v>
      </c>
      <c r="C646" s="178" t="s">
        <v>121</v>
      </c>
      <c r="D646" s="166"/>
      <c r="E646" s="167"/>
      <c r="F646" s="168"/>
      <c r="G646" s="169">
        <f>SUMIF(AG647:AG651,"&lt;&gt;NOR",G647:G651)</f>
        <v>0</v>
      </c>
      <c r="H646" s="163"/>
      <c r="I646" s="163">
        <f>SUM(I647:I651)</f>
        <v>0</v>
      </c>
      <c r="J646" s="163"/>
      <c r="K646" s="163">
        <f>SUM(K647:K651)</f>
        <v>0</v>
      </c>
      <c r="L646" s="163"/>
      <c r="M646" s="163">
        <f>SUM(M647:M651)</f>
        <v>0</v>
      </c>
      <c r="N646" s="162"/>
      <c r="O646" s="162">
        <f>SUM(O647:O651)</f>
        <v>0</v>
      </c>
      <c r="P646" s="162"/>
      <c r="Q646" s="162">
        <f>SUM(Q647:Q651)</f>
        <v>0</v>
      </c>
      <c r="R646" s="163"/>
      <c r="S646" s="163"/>
      <c r="T646" s="163"/>
      <c r="U646" s="163"/>
      <c r="V646" s="163">
        <f>SUM(V647:V651)</f>
        <v>0</v>
      </c>
      <c r="W646" s="163"/>
      <c r="X646" s="163"/>
      <c r="Y646" s="163"/>
      <c r="AG646" t="s">
        <v>164</v>
      </c>
    </row>
    <row r="647" spans="1:60" ht="22.5" outlineLevel="1" x14ac:dyDescent="0.2">
      <c r="A647" s="171">
        <v>78</v>
      </c>
      <c r="B647" s="172" t="s">
        <v>1715</v>
      </c>
      <c r="C647" s="179" t="s">
        <v>1716</v>
      </c>
      <c r="D647" s="173" t="s">
        <v>512</v>
      </c>
      <c r="E647" s="174">
        <v>22</v>
      </c>
      <c r="F647" s="175"/>
      <c r="G647" s="176">
        <f>ROUND(E647*F647,2)</f>
        <v>0</v>
      </c>
      <c r="H647" s="158"/>
      <c r="I647" s="157">
        <f>ROUND(E647*H647,2)</f>
        <v>0</v>
      </c>
      <c r="J647" s="158"/>
      <c r="K647" s="157">
        <f>ROUND(E647*J647,2)</f>
        <v>0</v>
      </c>
      <c r="L647" s="157">
        <v>21</v>
      </c>
      <c r="M647" s="157">
        <f>G647*(1+L647/100)</f>
        <v>0</v>
      </c>
      <c r="N647" s="156">
        <v>0</v>
      </c>
      <c r="O647" s="156">
        <f>ROUND(E647*N647,2)</f>
        <v>0</v>
      </c>
      <c r="P647" s="156">
        <v>0</v>
      </c>
      <c r="Q647" s="156">
        <f>ROUND(E647*P647,2)</f>
        <v>0</v>
      </c>
      <c r="R647" s="157"/>
      <c r="S647" s="157" t="s">
        <v>183</v>
      </c>
      <c r="T647" s="157" t="s">
        <v>1010</v>
      </c>
      <c r="U647" s="157">
        <v>0</v>
      </c>
      <c r="V647" s="157">
        <f>ROUND(E647*U647,2)</f>
        <v>0</v>
      </c>
      <c r="W647" s="157"/>
      <c r="X647" s="157" t="s">
        <v>201</v>
      </c>
      <c r="Y647" s="157" t="s">
        <v>171</v>
      </c>
      <c r="Z647" s="147"/>
      <c r="AA647" s="147"/>
      <c r="AB647" s="147"/>
      <c r="AC647" s="147"/>
      <c r="AD647" s="147"/>
      <c r="AE647" s="147"/>
      <c r="AF647" s="147"/>
      <c r="AG647" s="147" t="s">
        <v>202</v>
      </c>
      <c r="AH647" s="147"/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  <c r="AU647" s="147"/>
      <c r="AV647" s="147"/>
      <c r="AW647" s="147"/>
      <c r="AX647" s="147"/>
      <c r="AY647" s="147"/>
      <c r="AZ647" s="147"/>
      <c r="BA647" s="147"/>
      <c r="BB647" s="147"/>
      <c r="BC647" s="147"/>
      <c r="BD647" s="147"/>
      <c r="BE647" s="147"/>
      <c r="BF647" s="147"/>
      <c r="BG647" s="147"/>
      <c r="BH647" s="147"/>
    </row>
    <row r="648" spans="1:60" outlineLevel="2" x14ac:dyDescent="0.2">
      <c r="A648" s="154"/>
      <c r="B648" s="155"/>
      <c r="C648" s="253" t="s">
        <v>1717</v>
      </c>
      <c r="D648" s="254"/>
      <c r="E648" s="254"/>
      <c r="F648" s="254"/>
      <c r="G648" s="254"/>
      <c r="H648" s="157"/>
      <c r="I648" s="157"/>
      <c r="J648" s="157"/>
      <c r="K648" s="157"/>
      <c r="L648" s="157"/>
      <c r="M648" s="157"/>
      <c r="N648" s="156"/>
      <c r="O648" s="156"/>
      <c r="P648" s="156"/>
      <c r="Q648" s="156"/>
      <c r="R648" s="157"/>
      <c r="S648" s="157"/>
      <c r="T648" s="157"/>
      <c r="U648" s="157"/>
      <c r="V648" s="157"/>
      <c r="W648" s="157"/>
      <c r="X648" s="157"/>
      <c r="Y648" s="157"/>
      <c r="Z648" s="147"/>
      <c r="AA648" s="147"/>
      <c r="AB648" s="147"/>
      <c r="AC648" s="147"/>
      <c r="AD648" s="147"/>
      <c r="AE648" s="147"/>
      <c r="AF648" s="147"/>
      <c r="AG648" s="147" t="s">
        <v>174</v>
      </c>
      <c r="AH648" s="147"/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  <c r="AU648" s="147"/>
      <c r="AV648" s="147"/>
      <c r="AW648" s="147"/>
      <c r="AX648" s="147"/>
      <c r="AY648" s="147"/>
      <c r="AZ648" s="147"/>
      <c r="BA648" s="147"/>
      <c r="BB648" s="147"/>
      <c r="BC648" s="147"/>
      <c r="BD648" s="147"/>
      <c r="BE648" s="147"/>
      <c r="BF648" s="147"/>
      <c r="BG648" s="147"/>
      <c r="BH648" s="147"/>
    </row>
    <row r="649" spans="1:60" outlineLevel="2" x14ac:dyDescent="0.2">
      <c r="A649" s="154"/>
      <c r="B649" s="155"/>
      <c r="C649" s="185" t="s">
        <v>1718</v>
      </c>
      <c r="D649" s="183"/>
      <c r="E649" s="184">
        <v>22</v>
      </c>
      <c r="F649" s="157"/>
      <c r="G649" s="157"/>
      <c r="H649" s="157"/>
      <c r="I649" s="157"/>
      <c r="J649" s="157"/>
      <c r="K649" s="157"/>
      <c r="L649" s="157"/>
      <c r="M649" s="157"/>
      <c r="N649" s="156"/>
      <c r="O649" s="156"/>
      <c r="P649" s="156"/>
      <c r="Q649" s="156"/>
      <c r="R649" s="157"/>
      <c r="S649" s="157"/>
      <c r="T649" s="157"/>
      <c r="U649" s="157"/>
      <c r="V649" s="157"/>
      <c r="W649" s="157"/>
      <c r="X649" s="157"/>
      <c r="Y649" s="157"/>
      <c r="Z649" s="147"/>
      <c r="AA649" s="147"/>
      <c r="AB649" s="147"/>
      <c r="AC649" s="147"/>
      <c r="AD649" s="147"/>
      <c r="AE649" s="147"/>
      <c r="AF649" s="147"/>
      <c r="AG649" s="147" t="s">
        <v>239</v>
      </c>
      <c r="AH649" s="147">
        <v>0</v>
      </c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  <c r="AU649" s="147"/>
      <c r="AV649" s="147"/>
      <c r="AW649" s="147"/>
      <c r="AX649" s="147"/>
      <c r="AY649" s="147"/>
      <c r="AZ649" s="147"/>
      <c r="BA649" s="147"/>
      <c r="BB649" s="147"/>
      <c r="BC649" s="147"/>
      <c r="BD649" s="147"/>
      <c r="BE649" s="147"/>
      <c r="BF649" s="147"/>
      <c r="BG649" s="147"/>
      <c r="BH649" s="147"/>
    </row>
    <row r="650" spans="1:60" outlineLevel="1" x14ac:dyDescent="0.2">
      <c r="A650" s="171">
        <v>79</v>
      </c>
      <c r="B650" s="172" t="s">
        <v>525</v>
      </c>
      <c r="C650" s="179" t="s">
        <v>526</v>
      </c>
      <c r="D650" s="173" t="s">
        <v>233</v>
      </c>
      <c r="E650" s="174">
        <v>13</v>
      </c>
      <c r="F650" s="175"/>
      <c r="G650" s="176">
        <f>ROUND(E650*F650,2)</f>
        <v>0</v>
      </c>
      <c r="H650" s="158"/>
      <c r="I650" s="157">
        <f>ROUND(E650*H650,2)</f>
        <v>0</v>
      </c>
      <c r="J650" s="158"/>
      <c r="K650" s="157">
        <f>ROUND(E650*J650,2)</f>
        <v>0</v>
      </c>
      <c r="L650" s="157">
        <v>21</v>
      </c>
      <c r="M650" s="157">
        <f>G650*(1+L650/100)</f>
        <v>0</v>
      </c>
      <c r="N650" s="156">
        <v>0</v>
      </c>
      <c r="O650" s="156">
        <f>ROUND(E650*N650,2)</f>
        <v>0</v>
      </c>
      <c r="P650" s="156">
        <v>0</v>
      </c>
      <c r="Q650" s="156">
        <f>ROUND(E650*P650,2)</f>
        <v>0</v>
      </c>
      <c r="R650" s="157"/>
      <c r="S650" s="157" t="s">
        <v>183</v>
      </c>
      <c r="T650" s="157" t="s">
        <v>1010</v>
      </c>
      <c r="U650" s="157">
        <v>0</v>
      </c>
      <c r="V650" s="157">
        <f>ROUND(E650*U650,2)</f>
        <v>0</v>
      </c>
      <c r="W650" s="157"/>
      <c r="X650" s="157" t="s">
        <v>201</v>
      </c>
      <c r="Y650" s="157" t="s">
        <v>171</v>
      </c>
      <c r="Z650" s="147"/>
      <c r="AA650" s="147"/>
      <c r="AB650" s="147"/>
      <c r="AC650" s="147"/>
      <c r="AD650" s="147"/>
      <c r="AE650" s="147"/>
      <c r="AF650" s="147"/>
      <c r="AG650" s="147" t="s">
        <v>202</v>
      </c>
      <c r="AH650" s="147"/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  <c r="AU650" s="147"/>
      <c r="AV650" s="147"/>
      <c r="AW650" s="147"/>
      <c r="AX650" s="147"/>
      <c r="AY650" s="147"/>
      <c r="AZ650" s="147"/>
      <c r="BA650" s="147"/>
      <c r="BB650" s="147"/>
      <c r="BC650" s="147"/>
      <c r="BD650" s="147"/>
      <c r="BE650" s="147"/>
      <c r="BF650" s="147"/>
      <c r="BG650" s="147"/>
      <c r="BH650" s="147"/>
    </row>
    <row r="651" spans="1:60" outlineLevel="2" x14ac:dyDescent="0.2">
      <c r="A651" s="154"/>
      <c r="B651" s="155"/>
      <c r="C651" s="253" t="s">
        <v>1719</v>
      </c>
      <c r="D651" s="254"/>
      <c r="E651" s="254"/>
      <c r="F651" s="254"/>
      <c r="G651" s="254"/>
      <c r="H651" s="157"/>
      <c r="I651" s="157"/>
      <c r="J651" s="157"/>
      <c r="K651" s="157"/>
      <c r="L651" s="157"/>
      <c r="M651" s="157"/>
      <c r="N651" s="156"/>
      <c r="O651" s="156"/>
      <c r="P651" s="156"/>
      <c r="Q651" s="156"/>
      <c r="R651" s="157"/>
      <c r="S651" s="157"/>
      <c r="T651" s="157"/>
      <c r="U651" s="157"/>
      <c r="V651" s="157"/>
      <c r="W651" s="157"/>
      <c r="X651" s="157"/>
      <c r="Y651" s="157"/>
      <c r="Z651" s="147"/>
      <c r="AA651" s="147"/>
      <c r="AB651" s="147"/>
      <c r="AC651" s="147"/>
      <c r="AD651" s="147"/>
      <c r="AE651" s="147"/>
      <c r="AF651" s="147"/>
      <c r="AG651" s="147" t="s">
        <v>174</v>
      </c>
      <c r="AH651" s="147"/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  <c r="AU651" s="147"/>
      <c r="AV651" s="147"/>
      <c r="AW651" s="147"/>
      <c r="AX651" s="147"/>
      <c r="AY651" s="147"/>
      <c r="AZ651" s="147"/>
      <c r="BA651" s="147"/>
      <c r="BB651" s="147"/>
      <c r="BC651" s="147"/>
      <c r="BD651" s="147"/>
      <c r="BE651" s="147"/>
      <c r="BF651" s="147"/>
      <c r="BG651" s="147"/>
      <c r="BH651" s="147"/>
    </row>
    <row r="652" spans="1:60" x14ac:dyDescent="0.2">
      <c r="A652" s="164" t="s">
        <v>163</v>
      </c>
      <c r="B652" s="165" t="s">
        <v>122</v>
      </c>
      <c r="C652" s="178" t="s">
        <v>123</v>
      </c>
      <c r="D652" s="166"/>
      <c r="E652" s="167"/>
      <c r="F652" s="168"/>
      <c r="G652" s="169">
        <f>SUMIF(AG653:AG654,"&lt;&gt;NOR",G653:G654)</f>
        <v>0</v>
      </c>
      <c r="H652" s="163"/>
      <c r="I652" s="163">
        <f>SUM(I653:I654)</f>
        <v>0</v>
      </c>
      <c r="J652" s="163"/>
      <c r="K652" s="163">
        <f>SUM(K653:K654)</f>
        <v>0</v>
      </c>
      <c r="L652" s="163"/>
      <c r="M652" s="163">
        <f>SUM(M653:M654)</f>
        <v>0</v>
      </c>
      <c r="N652" s="162"/>
      <c r="O652" s="162">
        <f>SUM(O653:O654)</f>
        <v>0</v>
      </c>
      <c r="P652" s="162"/>
      <c r="Q652" s="162">
        <f>SUM(Q653:Q654)</f>
        <v>0</v>
      </c>
      <c r="R652" s="163"/>
      <c r="S652" s="163"/>
      <c r="T652" s="163"/>
      <c r="U652" s="163"/>
      <c r="V652" s="163">
        <f>SUM(V653:V654)</f>
        <v>379.72</v>
      </c>
      <c r="W652" s="163"/>
      <c r="X652" s="163"/>
      <c r="Y652" s="163"/>
      <c r="AG652" t="s">
        <v>164</v>
      </c>
    </row>
    <row r="653" spans="1:60" outlineLevel="1" x14ac:dyDescent="0.2">
      <c r="A653" s="171">
        <v>80</v>
      </c>
      <c r="B653" s="172" t="s">
        <v>1029</v>
      </c>
      <c r="C653" s="179" t="s">
        <v>1030</v>
      </c>
      <c r="D653" s="173" t="s">
        <v>401</v>
      </c>
      <c r="E653" s="174">
        <v>1795.3546799999999</v>
      </c>
      <c r="F653" s="175"/>
      <c r="G653" s="176">
        <f>ROUND(E653*F653,2)</f>
        <v>0</v>
      </c>
      <c r="H653" s="158"/>
      <c r="I653" s="157">
        <f>ROUND(E653*H653,2)</f>
        <v>0</v>
      </c>
      <c r="J653" s="158"/>
      <c r="K653" s="157">
        <f>ROUND(E653*J653,2)</f>
        <v>0</v>
      </c>
      <c r="L653" s="157">
        <v>21</v>
      </c>
      <c r="M653" s="157">
        <f>G653*(1+L653/100)</f>
        <v>0</v>
      </c>
      <c r="N653" s="156">
        <v>0</v>
      </c>
      <c r="O653" s="156">
        <f>ROUND(E653*N653,2)</f>
        <v>0</v>
      </c>
      <c r="P653" s="156">
        <v>0</v>
      </c>
      <c r="Q653" s="156">
        <f>ROUND(E653*P653,2)</f>
        <v>0</v>
      </c>
      <c r="R653" s="157"/>
      <c r="S653" s="157" t="s">
        <v>183</v>
      </c>
      <c r="T653" s="157" t="s">
        <v>595</v>
      </c>
      <c r="U653" s="157">
        <v>0.21149999999999999</v>
      </c>
      <c r="V653" s="157">
        <f>ROUND(E653*U653,2)</f>
        <v>379.72</v>
      </c>
      <c r="W653" s="157"/>
      <c r="X653" s="157" t="s">
        <v>234</v>
      </c>
      <c r="Y653" s="157" t="s">
        <v>171</v>
      </c>
      <c r="Z653" s="147"/>
      <c r="AA653" s="147"/>
      <c r="AB653" s="147"/>
      <c r="AC653" s="147"/>
      <c r="AD653" s="147"/>
      <c r="AE653" s="147"/>
      <c r="AF653" s="147"/>
      <c r="AG653" s="147" t="s">
        <v>487</v>
      </c>
      <c r="AH653" s="147"/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  <c r="AU653" s="147"/>
      <c r="AV653" s="147"/>
      <c r="AW653" s="147"/>
      <c r="AX653" s="147"/>
      <c r="AY653" s="147"/>
      <c r="AZ653" s="147"/>
      <c r="BA653" s="147"/>
      <c r="BB653" s="147"/>
      <c r="BC653" s="147"/>
      <c r="BD653" s="147"/>
      <c r="BE653" s="147"/>
      <c r="BF653" s="147"/>
      <c r="BG653" s="147"/>
      <c r="BH653" s="147"/>
    </row>
    <row r="654" spans="1:60" outlineLevel="2" x14ac:dyDescent="0.2">
      <c r="A654" s="154"/>
      <c r="B654" s="155"/>
      <c r="C654" s="253" t="s">
        <v>1031</v>
      </c>
      <c r="D654" s="254"/>
      <c r="E654" s="254"/>
      <c r="F654" s="254"/>
      <c r="G654" s="254"/>
      <c r="H654" s="157"/>
      <c r="I654" s="157"/>
      <c r="J654" s="157"/>
      <c r="K654" s="157"/>
      <c r="L654" s="157"/>
      <c r="M654" s="157"/>
      <c r="N654" s="156"/>
      <c r="O654" s="156"/>
      <c r="P654" s="156"/>
      <c r="Q654" s="156"/>
      <c r="R654" s="157"/>
      <c r="S654" s="157"/>
      <c r="T654" s="157"/>
      <c r="U654" s="157"/>
      <c r="V654" s="157"/>
      <c r="W654" s="157"/>
      <c r="X654" s="157"/>
      <c r="Y654" s="157"/>
      <c r="Z654" s="147"/>
      <c r="AA654" s="147"/>
      <c r="AB654" s="147"/>
      <c r="AC654" s="147"/>
      <c r="AD654" s="147"/>
      <c r="AE654" s="147"/>
      <c r="AF654" s="147"/>
      <c r="AG654" s="147" t="s">
        <v>174</v>
      </c>
      <c r="AH654" s="147"/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  <c r="AU654" s="147"/>
      <c r="AV654" s="147"/>
      <c r="AW654" s="147"/>
      <c r="AX654" s="147"/>
      <c r="AY654" s="147"/>
      <c r="AZ654" s="147"/>
      <c r="BA654" s="147"/>
      <c r="BB654" s="147"/>
      <c r="BC654" s="147"/>
      <c r="BD654" s="147"/>
      <c r="BE654" s="147"/>
      <c r="BF654" s="147"/>
      <c r="BG654" s="147"/>
      <c r="BH654" s="147"/>
    </row>
    <row r="655" spans="1:60" x14ac:dyDescent="0.2">
      <c r="A655" s="164" t="s">
        <v>163</v>
      </c>
      <c r="B655" s="165" t="s">
        <v>132</v>
      </c>
      <c r="C655" s="178" t="s">
        <v>133</v>
      </c>
      <c r="D655" s="166"/>
      <c r="E655" s="167"/>
      <c r="F655" s="168"/>
      <c r="G655" s="169">
        <f>SUMIF(AG656:AG666,"&lt;&gt;NOR",G656:G666)</f>
        <v>0</v>
      </c>
      <c r="H655" s="163"/>
      <c r="I655" s="163">
        <f>SUM(I656:I666)</f>
        <v>0</v>
      </c>
      <c r="J655" s="163"/>
      <c r="K655" s="163">
        <f>SUM(K656:K666)</f>
        <v>0</v>
      </c>
      <c r="L655" s="163"/>
      <c r="M655" s="163">
        <f>SUM(M656:M666)</f>
        <v>0</v>
      </c>
      <c r="N655" s="162"/>
      <c r="O655" s="162">
        <f>SUM(O656:O666)</f>
        <v>0</v>
      </c>
      <c r="P655" s="162"/>
      <c r="Q655" s="162">
        <f>SUM(Q656:Q666)</f>
        <v>0</v>
      </c>
      <c r="R655" s="163"/>
      <c r="S655" s="163"/>
      <c r="T655" s="163"/>
      <c r="U655" s="163"/>
      <c r="V655" s="163">
        <f>SUM(V656:V666)</f>
        <v>97.699999999999989</v>
      </c>
      <c r="W655" s="163"/>
      <c r="X655" s="163"/>
      <c r="Y655" s="163"/>
      <c r="AG655" t="s">
        <v>164</v>
      </c>
    </row>
    <row r="656" spans="1:60" outlineLevel="1" x14ac:dyDescent="0.2">
      <c r="A656" s="171">
        <v>81</v>
      </c>
      <c r="B656" s="172" t="s">
        <v>548</v>
      </c>
      <c r="C656" s="179" t="s">
        <v>549</v>
      </c>
      <c r="D656" s="173" t="s">
        <v>370</v>
      </c>
      <c r="E656" s="174">
        <v>1028.4034999999999</v>
      </c>
      <c r="F656" s="175"/>
      <c r="G656" s="176">
        <f>ROUND(E656*F656,2)</f>
        <v>0</v>
      </c>
      <c r="H656" s="158"/>
      <c r="I656" s="157">
        <f>ROUND(E656*H656,2)</f>
        <v>0</v>
      </c>
      <c r="J656" s="158"/>
      <c r="K656" s="157">
        <f>ROUND(E656*J656,2)</f>
        <v>0</v>
      </c>
      <c r="L656" s="157">
        <v>21</v>
      </c>
      <c r="M656" s="157">
        <f>G656*(1+L656/100)</f>
        <v>0</v>
      </c>
      <c r="N656" s="156">
        <v>0</v>
      </c>
      <c r="O656" s="156">
        <f>ROUND(E656*N656,2)</f>
        <v>0</v>
      </c>
      <c r="P656" s="156">
        <v>0</v>
      </c>
      <c r="Q656" s="156">
        <f>ROUND(E656*P656,2)</f>
        <v>0</v>
      </c>
      <c r="R656" s="157"/>
      <c r="S656" s="157" t="s">
        <v>183</v>
      </c>
      <c r="T656" s="157" t="s">
        <v>595</v>
      </c>
      <c r="U656" s="157">
        <v>1.0999999999999999E-2</v>
      </c>
      <c r="V656" s="157">
        <f>ROUND(E656*U656,2)</f>
        <v>11.31</v>
      </c>
      <c r="W656" s="157"/>
      <c r="X656" s="157" t="s">
        <v>234</v>
      </c>
      <c r="Y656" s="157" t="s">
        <v>171</v>
      </c>
      <c r="Z656" s="147"/>
      <c r="AA656" s="147"/>
      <c r="AB656" s="147"/>
      <c r="AC656" s="147"/>
      <c r="AD656" s="147"/>
      <c r="AE656" s="147"/>
      <c r="AF656" s="147"/>
      <c r="AG656" s="147" t="s">
        <v>235</v>
      </c>
      <c r="AH656" s="147"/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  <c r="AU656" s="147"/>
      <c r="AV656" s="147"/>
      <c r="AW656" s="147"/>
      <c r="AX656" s="147"/>
      <c r="AY656" s="147"/>
      <c r="AZ656" s="147"/>
      <c r="BA656" s="147"/>
      <c r="BB656" s="147"/>
      <c r="BC656" s="147"/>
      <c r="BD656" s="147"/>
      <c r="BE656" s="147"/>
      <c r="BF656" s="147"/>
      <c r="BG656" s="147"/>
      <c r="BH656" s="147"/>
    </row>
    <row r="657" spans="1:60" outlineLevel="2" x14ac:dyDescent="0.2">
      <c r="A657" s="154"/>
      <c r="B657" s="155"/>
      <c r="C657" s="253" t="s">
        <v>1720</v>
      </c>
      <c r="D657" s="254"/>
      <c r="E657" s="254"/>
      <c r="F657" s="254"/>
      <c r="G657" s="254"/>
      <c r="H657" s="157"/>
      <c r="I657" s="157"/>
      <c r="J657" s="157"/>
      <c r="K657" s="157"/>
      <c r="L657" s="157"/>
      <c r="M657" s="157"/>
      <c r="N657" s="156"/>
      <c r="O657" s="156"/>
      <c r="P657" s="156"/>
      <c r="Q657" s="156"/>
      <c r="R657" s="157"/>
      <c r="S657" s="157"/>
      <c r="T657" s="157"/>
      <c r="U657" s="157"/>
      <c r="V657" s="157"/>
      <c r="W657" s="157"/>
      <c r="X657" s="157"/>
      <c r="Y657" s="157"/>
      <c r="Z657" s="147"/>
      <c r="AA657" s="147"/>
      <c r="AB657" s="147"/>
      <c r="AC657" s="147"/>
      <c r="AD657" s="147"/>
      <c r="AE657" s="147"/>
      <c r="AF657" s="147"/>
      <c r="AG657" s="147" t="s">
        <v>174</v>
      </c>
      <c r="AH657" s="147"/>
      <c r="AI657" s="147"/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147"/>
      <c r="AT657" s="147"/>
      <c r="AU657" s="147"/>
      <c r="AV657" s="147"/>
      <c r="AW657" s="147"/>
      <c r="AX657" s="147"/>
      <c r="AY657" s="147"/>
      <c r="AZ657" s="147"/>
      <c r="BA657" s="147"/>
      <c r="BB657" s="147"/>
      <c r="BC657" s="147"/>
      <c r="BD657" s="147"/>
      <c r="BE657" s="147"/>
      <c r="BF657" s="147"/>
      <c r="BG657" s="147"/>
      <c r="BH657" s="147"/>
    </row>
    <row r="658" spans="1:60" outlineLevel="2" x14ac:dyDescent="0.2">
      <c r="A658" s="154"/>
      <c r="B658" s="155"/>
      <c r="C658" s="185" t="s">
        <v>1721</v>
      </c>
      <c r="D658" s="183"/>
      <c r="E658" s="184">
        <v>825.005</v>
      </c>
      <c r="F658" s="157"/>
      <c r="G658" s="157"/>
      <c r="H658" s="157"/>
      <c r="I658" s="157"/>
      <c r="J658" s="157"/>
      <c r="K658" s="157"/>
      <c r="L658" s="157"/>
      <c r="M658" s="157"/>
      <c r="N658" s="156"/>
      <c r="O658" s="156"/>
      <c r="P658" s="156"/>
      <c r="Q658" s="156"/>
      <c r="R658" s="157"/>
      <c r="S658" s="157"/>
      <c r="T658" s="157"/>
      <c r="U658" s="157"/>
      <c r="V658" s="157"/>
      <c r="W658" s="157"/>
      <c r="X658" s="157"/>
      <c r="Y658" s="157"/>
      <c r="Z658" s="147"/>
      <c r="AA658" s="147"/>
      <c r="AB658" s="147"/>
      <c r="AC658" s="147"/>
      <c r="AD658" s="147"/>
      <c r="AE658" s="147"/>
      <c r="AF658" s="147"/>
      <c r="AG658" s="147" t="s">
        <v>239</v>
      </c>
      <c r="AH658" s="147">
        <v>0</v>
      </c>
      <c r="AI658" s="147"/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147"/>
      <c r="AT658" s="147"/>
      <c r="AU658" s="147"/>
      <c r="AV658" s="147"/>
      <c r="AW658" s="147"/>
      <c r="AX658" s="147"/>
      <c r="AY658" s="147"/>
      <c r="AZ658" s="147"/>
      <c r="BA658" s="147"/>
      <c r="BB658" s="147"/>
      <c r="BC658" s="147"/>
      <c r="BD658" s="147"/>
      <c r="BE658" s="147"/>
      <c r="BF658" s="147"/>
      <c r="BG658" s="147"/>
      <c r="BH658" s="147"/>
    </row>
    <row r="659" spans="1:60" outlineLevel="3" x14ac:dyDescent="0.2">
      <c r="A659" s="154"/>
      <c r="B659" s="155"/>
      <c r="C659" s="185" t="s">
        <v>1722</v>
      </c>
      <c r="D659" s="183"/>
      <c r="E659" s="184">
        <v>86.274000000000001</v>
      </c>
      <c r="F659" s="157"/>
      <c r="G659" s="157"/>
      <c r="H659" s="157"/>
      <c r="I659" s="157"/>
      <c r="J659" s="157"/>
      <c r="K659" s="157"/>
      <c r="L659" s="157"/>
      <c r="M659" s="157"/>
      <c r="N659" s="156"/>
      <c r="O659" s="156"/>
      <c r="P659" s="156"/>
      <c r="Q659" s="156"/>
      <c r="R659" s="157"/>
      <c r="S659" s="157"/>
      <c r="T659" s="157"/>
      <c r="U659" s="157"/>
      <c r="V659" s="157"/>
      <c r="W659" s="157"/>
      <c r="X659" s="157"/>
      <c r="Y659" s="157"/>
      <c r="Z659" s="147"/>
      <c r="AA659" s="147"/>
      <c r="AB659" s="147"/>
      <c r="AC659" s="147"/>
      <c r="AD659" s="147"/>
      <c r="AE659" s="147"/>
      <c r="AF659" s="147"/>
      <c r="AG659" s="147" t="s">
        <v>239</v>
      </c>
      <c r="AH659" s="147">
        <v>0</v>
      </c>
      <c r="AI659" s="147"/>
      <c r="AJ659" s="147"/>
      <c r="AK659" s="147"/>
      <c r="AL659" s="147"/>
      <c r="AM659" s="147"/>
      <c r="AN659" s="147"/>
      <c r="AO659" s="147"/>
      <c r="AP659" s="147"/>
      <c r="AQ659" s="147"/>
      <c r="AR659" s="147"/>
      <c r="AS659" s="147"/>
      <c r="AT659" s="147"/>
      <c r="AU659" s="147"/>
      <c r="AV659" s="147"/>
      <c r="AW659" s="147"/>
      <c r="AX659" s="147"/>
      <c r="AY659" s="147"/>
      <c r="AZ659" s="147"/>
      <c r="BA659" s="147"/>
      <c r="BB659" s="147"/>
      <c r="BC659" s="147"/>
      <c r="BD659" s="147"/>
      <c r="BE659" s="147"/>
      <c r="BF659" s="147"/>
      <c r="BG659" s="147"/>
      <c r="BH659" s="147"/>
    </row>
    <row r="660" spans="1:60" outlineLevel="3" x14ac:dyDescent="0.2">
      <c r="A660" s="154"/>
      <c r="B660" s="155"/>
      <c r="C660" s="185" t="s">
        <v>1723</v>
      </c>
      <c r="D660" s="183"/>
      <c r="E660" s="184">
        <v>93.487499999999997</v>
      </c>
      <c r="F660" s="157"/>
      <c r="G660" s="157"/>
      <c r="H660" s="157"/>
      <c r="I660" s="157"/>
      <c r="J660" s="157"/>
      <c r="K660" s="157"/>
      <c r="L660" s="157"/>
      <c r="M660" s="157"/>
      <c r="N660" s="156"/>
      <c r="O660" s="156"/>
      <c r="P660" s="156"/>
      <c r="Q660" s="156"/>
      <c r="R660" s="157"/>
      <c r="S660" s="157"/>
      <c r="T660" s="157"/>
      <c r="U660" s="157"/>
      <c r="V660" s="157"/>
      <c r="W660" s="157"/>
      <c r="X660" s="157"/>
      <c r="Y660" s="157"/>
      <c r="Z660" s="147"/>
      <c r="AA660" s="147"/>
      <c r="AB660" s="147"/>
      <c r="AC660" s="147"/>
      <c r="AD660" s="147"/>
      <c r="AE660" s="147"/>
      <c r="AF660" s="147"/>
      <c r="AG660" s="147" t="s">
        <v>239</v>
      </c>
      <c r="AH660" s="147">
        <v>0</v>
      </c>
      <c r="AI660" s="147"/>
      <c r="AJ660" s="147"/>
      <c r="AK660" s="147"/>
      <c r="AL660" s="147"/>
      <c r="AM660" s="147"/>
      <c r="AN660" s="147"/>
      <c r="AO660" s="147"/>
      <c r="AP660" s="147"/>
      <c r="AQ660" s="147"/>
      <c r="AR660" s="147"/>
      <c r="AS660" s="147"/>
      <c r="AT660" s="147"/>
      <c r="AU660" s="147"/>
      <c r="AV660" s="147"/>
      <c r="AW660" s="147"/>
      <c r="AX660" s="147"/>
      <c r="AY660" s="147"/>
      <c r="AZ660" s="147"/>
      <c r="BA660" s="147"/>
      <c r="BB660" s="147"/>
      <c r="BC660" s="147"/>
      <c r="BD660" s="147"/>
      <c r="BE660" s="147"/>
      <c r="BF660" s="147"/>
      <c r="BG660" s="147"/>
      <c r="BH660" s="147"/>
    </row>
    <row r="661" spans="1:60" outlineLevel="3" x14ac:dyDescent="0.2">
      <c r="A661" s="154"/>
      <c r="B661" s="155"/>
      <c r="C661" s="185" t="s">
        <v>1724</v>
      </c>
      <c r="D661" s="183"/>
      <c r="E661" s="184">
        <v>34.950000000000003</v>
      </c>
      <c r="F661" s="157"/>
      <c r="G661" s="157"/>
      <c r="H661" s="157"/>
      <c r="I661" s="157"/>
      <c r="J661" s="157"/>
      <c r="K661" s="157"/>
      <c r="L661" s="157"/>
      <c r="M661" s="157"/>
      <c r="N661" s="156"/>
      <c r="O661" s="156"/>
      <c r="P661" s="156"/>
      <c r="Q661" s="156"/>
      <c r="R661" s="157"/>
      <c r="S661" s="157"/>
      <c r="T661" s="157"/>
      <c r="U661" s="157"/>
      <c r="V661" s="157"/>
      <c r="W661" s="157"/>
      <c r="X661" s="157"/>
      <c r="Y661" s="157"/>
      <c r="Z661" s="147"/>
      <c r="AA661" s="147"/>
      <c r="AB661" s="147"/>
      <c r="AC661" s="147"/>
      <c r="AD661" s="147"/>
      <c r="AE661" s="147"/>
      <c r="AF661" s="147"/>
      <c r="AG661" s="147" t="s">
        <v>239</v>
      </c>
      <c r="AH661" s="147">
        <v>0</v>
      </c>
      <c r="AI661" s="147"/>
      <c r="AJ661" s="147"/>
      <c r="AK661" s="147"/>
      <c r="AL661" s="147"/>
      <c r="AM661" s="147"/>
      <c r="AN661" s="147"/>
      <c r="AO661" s="147"/>
      <c r="AP661" s="147"/>
      <c r="AQ661" s="147"/>
      <c r="AR661" s="147"/>
      <c r="AS661" s="147"/>
      <c r="AT661" s="147"/>
      <c r="AU661" s="147"/>
      <c r="AV661" s="147"/>
      <c r="AW661" s="147"/>
      <c r="AX661" s="147"/>
      <c r="AY661" s="147"/>
      <c r="AZ661" s="147"/>
      <c r="BA661" s="147"/>
      <c r="BB661" s="147"/>
      <c r="BC661" s="147"/>
      <c r="BD661" s="147"/>
      <c r="BE661" s="147"/>
      <c r="BF661" s="147"/>
      <c r="BG661" s="147"/>
      <c r="BH661" s="147"/>
    </row>
    <row r="662" spans="1:60" outlineLevel="3" x14ac:dyDescent="0.2">
      <c r="A662" s="154"/>
      <c r="B662" s="155"/>
      <c r="C662" s="185" t="s">
        <v>1725</v>
      </c>
      <c r="D662" s="183"/>
      <c r="E662" s="184">
        <v>-11.313000000000001</v>
      </c>
      <c r="F662" s="157"/>
      <c r="G662" s="157"/>
      <c r="H662" s="157"/>
      <c r="I662" s="157"/>
      <c r="J662" s="157"/>
      <c r="K662" s="157"/>
      <c r="L662" s="157"/>
      <c r="M662" s="157"/>
      <c r="N662" s="156"/>
      <c r="O662" s="156"/>
      <c r="P662" s="156"/>
      <c r="Q662" s="156"/>
      <c r="R662" s="157"/>
      <c r="S662" s="157"/>
      <c r="T662" s="157"/>
      <c r="U662" s="157"/>
      <c r="V662" s="157"/>
      <c r="W662" s="157"/>
      <c r="X662" s="157"/>
      <c r="Y662" s="157"/>
      <c r="Z662" s="147"/>
      <c r="AA662" s="147"/>
      <c r="AB662" s="147"/>
      <c r="AC662" s="147"/>
      <c r="AD662" s="147"/>
      <c r="AE662" s="147"/>
      <c r="AF662" s="147"/>
      <c r="AG662" s="147" t="s">
        <v>239</v>
      </c>
      <c r="AH662" s="147">
        <v>0</v>
      </c>
      <c r="AI662" s="147"/>
      <c r="AJ662" s="147"/>
      <c r="AK662" s="147"/>
      <c r="AL662" s="147"/>
      <c r="AM662" s="147"/>
      <c r="AN662" s="147"/>
      <c r="AO662" s="147"/>
      <c r="AP662" s="147"/>
      <c r="AQ662" s="147"/>
      <c r="AR662" s="147"/>
      <c r="AS662" s="147"/>
      <c r="AT662" s="147"/>
      <c r="AU662" s="147"/>
      <c r="AV662" s="147"/>
      <c r="AW662" s="147"/>
      <c r="AX662" s="147"/>
      <c r="AY662" s="147"/>
      <c r="AZ662" s="147"/>
      <c r="BA662" s="147"/>
      <c r="BB662" s="147"/>
      <c r="BC662" s="147"/>
      <c r="BD662" s="147"/>
      <c r="BE662" s="147"/>
      <c r="BF662" s="147"/>
      <c r="BG662" s="147"/>
      <c r="BH662" s="147"/>
    </row>
    <row r="663" spans="1:60" ht="22.5" outlineLevel="1" x14ac:dyDescent="0.2">
      <c r="A663" s="171">
        <v>82</v>
      </c>
      <c r="B663" s="172" t="s">
        <v>553</v>
      </c>
      <c r="C663" s="179" t="s">
        <v>1726</v>
      </c>
      <c r="D663" s="173" t="s">
        <v>370</v>
      </c>
      <c r="E663" s="174">
        <v>1028.4034999999999</v>
      </c>
      <c r="F663" s="175"/>
      <c r="G663" s="176">
        <f>ROUND(E663*F663,2)</f>
        <v>0</v>
      </c>
      <c r="H663" s="158"/>
      <c r="I663" s="157">
        <f>ROUND(E663*H663,2)</f>
        <v>0</v>
      </c>
      <c r="J663" s="158"/>
      <c r="K663" s="157">
        <f>ROUND(E663*J663,2)</f>
        <v>0</v>
      </c>
      <c r="L663" s="157">
        <v>21</v>
      </c>
      <c r="M663" s="157">
        <f>G663*(1+L663/100)</f>
        <v>0</v>
      </c>
      <c r="N663" s="156">
        <v>0</v>
      </c>
      <c r="O663" s="156">
        <f>ROUND(E663*N663,2)</f>
        <v>0</v>
      </c>
      <c r="P663" s="156">
        <v>0</v>
      </c>
      <c r="Q663" s="156">
        <f>ROUND(E663*P663,2)</f>
        <v>0</v>
      </c>
      <c r="R663" s="157"/>
      <c r="S663" s="157" t="s">
        <v>183</v>
      </c>
      <c r="T663" s="157" t="s">
        <v>595</v>
      </c>
      <c r="U663" s="157">
        <v>5.2999999999999999E-2</v>
      </c>
      <c r="V663" s="157">
        <f>ROUND(E663*U663,2)</f>
        <v>54.51</v>
      </c>
      <c r="W663" s="157"/>
      <c r="X663" s="157" t="s">
        <v>234</v>
      </c>
      <c r="Y663" s="157" t="s">
        <v>171</v>
      </c>
      <c r="Z663" s="147"/>
      <c r="AA663" s="147"/>
      <c r="AB663" s="147"/>
      <c r="AC663" s="147"/>
      <c r="AD663" s="147"/>
      <c r="AE663" s="147"/>
      <c r="AF663" s="147"/>
      <c r="AG663" s="147" t="s">
        <v>235</v>
      </c>
      <c r="AH663" s="147"/>
      <c r="AI663" s="147"/>
      <c r="AJ663" s="147"/>
      <c r="AK663" s="147"/>
      <c r="AL663" s="147"/>
      <c r="AM663" s="147"/>
      <c r="AN663" s="147"/>
      <c r="AO663" s="147"/>
      <c r="AP663" s="147"/>
      <c r="AQ663" s="147"/>
      <c r="AR663" s="147"/>
      <c r="AS663" s="147"/>
      <c r="AT663" s="147"/>
      <c r="AU663" s="147"/>
      <c r="AV663" s="147"/>
      <c r="AW663" s="147"/>
      <c r="AX663" s="147"/>
      <c r="AY663" s="147"/>
      <c r="AZ663" s="147"/>
      <c r="BA663" s="147"/>
      <c r="BB663" s="147"/>
      <c r="BC663" s="147"/>
      <c r="BD663" s="147"/>
      <c r="BE663" s="147"/>
      <c r="BF663" s="147"/>
      <c r="BG663" s="147"/>
      <c r="BH663" s="147"/>
    </row>
    <row r="664" spans="1:60" outlineLevel="2" x14ac:dyDescent="0.2">
      <c r="A664" s="154"/>
      <c r="B664" s="155"/>
      <c r="C664" s="253" t="s">
        <v>555</v>
      </c>
      <c r="D664" s="254"/>
      <c r="E664" s="254"/>
      <c r="F664" s="254"/>
      <c r="G664" s="254"/>
      <c r="H664" s="157"/>
      <c r="I664" s="157"/>
      <c r="J664" s="157"/>
      <c r="K664" s="157"/>
      <c r="L664" s="157"/>
      <c r="M664" s="157"/>
      <c r="N664" s="156"/>
      <c r="O664" s="156"/>
      <c r="P664" s="156"/>
      <c r="Q664" s="156"/>
      <c r="R664" s="157"/>
      <c r="S664" s="157"/>
      <c r="T664" s="157"/>
      <c r="U664" s="157"/>
      <c r="V664" s="157"/>
      <c r="W664" s="157"/>
      <c r="X664" s="157"/>
      <c r="Y664" s="157"/>
      <c r="Z664" s="147"/>
      <c r="AA664" s="147"/>
      <c r="AB664" s="147"/>
      <c r="AC664" s="147"/>
      <c r="AD664" s="147"/>
      <c r="AE664" s="147"/>
      <c r="AF664" s="147"/>
      <c r="AG664" s="147" t="s">
        <v>174</v>
      </c>
      <c r="AH664" s="147"/>
      <c r="AI664" s="147"/>
      <c r="AJ664" s="147"/>
      <c r="AK664" s="147"/>
      <c r="AL664" s="147"/>
      <c r="AM664" s="147"/>
      <c r="AN664" s="147"/>
      <c r="AO664" s="147"/>
      <c r="AP664" s="147"/>
      <c r="AQ664" s="147"/>
      <c r="AR664" s="147"/>
      <c r="AS664" s="147"/>
      <c r="AT664" s="147"/>
      <c r="AU664" s="147"/>
      <c r="AV664" s="147"/>
      <c r="AW664" s="147"/>
      <c r="AX664" s="147"/>
      <c r="AY664" s="147"/>
      <c r="AZ664" s="147"/>
      <c r="BA664" s="147"/>
      <c r="BB664" s="147"/>
      <c r="BC664" s="147"/>
      <c r="BD664" s="147"/>
      <c r="BE664" s="147"/>
      <c r="BF664" s="147"/>
      <c r="BG664" s="147"/>
      <c r="BH664" s="147"/>
    </row>
    <row r="665" spans="1:60" outlineLevel="1" x14ac:dyDescent="0.2">
      <c r="A665" s="171">
        <v>83</v>
      </c>
      <c r="B665" s="172" t="s">
        <v>556</v>
      </c>
      <c r="C665" s="179" t="s">
        <v>557</v>
      </c>
      <c r="D665" s="173" t="s">
        <v>370</v>
      </c>
      <c r="E665" s="174">
        <v>1028.4034999999999</v>
      </c>
      <c r="F665" s="175"/>
      <c r="G665" s="176">
        <f>ROUND(E665*F665,2)</f>
        <v>0</v>
      </c>
      <c r="H665" s="158"/>
      <c r="I665" s="157">
        <f>ROUND(E665*H665,2)</f>
        <v>0</v>
      </c>
      <c r="J665" s="158"/>
      <c r="K665" s="157">
        <f>ROUND(E665*J665,2)</f>
        <v>0</v>
      </c>
      <c r="L665" s="157">
        <v>21</v>
      </c>
      <c r="M665" s="157">
        <f>G665*(1+L665/100)</f>
        <v>0</v>
      </c>
      <c r="N665" s="156">
        <v>0</v>
      </c>
      <c r="O665" s="156">
        <f>ROUND(E665*N665,2)</f>
        <v>0</v>
      </c>
      <c r="P665" s="156">
        <v>0</v>
      </c>
      <c r="Q665" s="156">
        <f>ROUND(E665*P665,2)</f>
        <v>0</v>
      </c>
      <c r="R665" s="157"/>
      <c r="S665" s="157" t="s">
        <v>183</v>
      </c>
      <c r="T665" s="157" t="s">
        <v>595</v>
      </c>
      <c r="U665" s="157">
        <v>3.1E-2</v>
      </c>
      <c r="V665" s="157">
        <f>ROUND(E665*U665,2)</f>
        <v>31.88</v>
      </c>
      <c r="W665" s="157"/>
      <c r="X665" s="157" t="s">
        <v>234</v>
      </c>
      <c r="Y665" s="157" t="s">
        <v>171</v>
      </c>
      <c r="Z665" s="147"/>
      <c r="AA665" s="147"/>
      <c r="AB665" s="147"/>
      <c r="AC665" s="147"/>
      <c r="AD665" s="147"/>
      <c r="AE665" s="147"/>
      <c r="AF665" s="147"/>
      <c r="AG665" s="147" t="s">
        <v>235</v>
      </c>
      <c r="AH665" s="147"/>
      <c r="AI665" s="147"/>
      <c r="AJ665" s="147"/>
      <c r="AK665" s="147"/>
      <c r="AL665" s="147"/>
      <c r="AM665" s="147"/>
      <c r="AN665" s="147"/>
      <c r="AO665" s="147"/>
      <c r="AP665" s="147"/>
      <c r="AQ665" s="147"/>
      <c r="AR665" s="147"/>
      <c r="AS665" s="147"/>
      <c r="AT665" s="147"/>
      <c r="AU665" s="147"/>
      <c r="AV665" s="147"/>
      <c r="AW665" s="147"/>
      <c r="AX665" s="147"/>
      <c r="AY665" s="147"/>
      <c r="AZ665" s="147"/>
      <c r="BA665" s="147"/>
      <c r="BB665" s="147"/>
      <c r="BC665" s="147"/>
      <c r="BD665" s="147"/>
      <c r="BE665" s="147"/>
      <c r="BF665" s="147"/>
      <c r="BG665" s="147"/>
      <c r="BH665" s="147"/>
    </row>
    <row r="666" spans="1:60" ht="22.5" outlineLevel="2" x14ac:dyDescent="0.2">
      <c r="A666" s="154"/>
      <c r="B666" s="155"/>
      <c r="C666" s="253" t="s">
        <v>558</v>
      </c>
      <c r="D666" s="254"/>
      <c r="E666" s="254"/>
      <c r="F666" s="254"/>
      <c r="G666" s="254"/>
      <c r="H666" s="157"/>
      <c r="I666" s="157"/>
      <c r="J666" s="157"/>
      <c r="K666" s="157"/>
      <c r="L666" s="157"/>
      <c r="M666" s="157"/>
      <c r="N666" s="156"/>
      <c r="O666" s="156"/>
      <c r="P666" s="156"/>
      <c r="Q666" s="156"/>
      <c r="R666" s="157"/>
      <c r="S666" s="157"/>
      <c r="T666" s="157"/>
      <c r="U666" s="157"/>
      <c r="V666" s="157"/>
      <c r="W666" s="157"/>
      <c r="X666" s="157"/>
      <c r="Y666" s="157"/>
      <c r="Z666" s="147"/>
      <c r="AA666" s="147"/>
      <c r="AB666" s="147"/>
      <c r="AC666" s="147"/>
      <c r="AD666" s="147"/>
      <c r="AE666" s="147"/>
      <c r="AF666" s="147"/>
      <c r="AG666" s="147" t="s">
        <v>174</v>
      </c>
      <c r="AH666" s="147"/>
      <c r="AI666" s="147"/>
      <c r="AJ666" s="147"/>
      <c r="AK666" s="147"/>
      <c r="AL666" s="147"/>
      <c r="AM666" s="147"/>
      <c r="AN666" s="147"/>
      <c r="AO666" s="147"/>
      <c r="AP666" s="147"/>
      <c r="AQ666" s="147"/>
      <c r="AR666" s="147"/>
      <c r="AS666" s="147"/>
      <c r="AT666" s="147"/>
      <c r="AU666" s="147"/>
      <c r="AV666" s="147"/>
      <c r="AW666" s="147"/>
      <c r="AX666" s="147"/>
      <c r="AY666" s="147"/>
      <c r="AZ666" s="147"/>
      <c r="BA666" s="177" t="str">
        <f>C666</f>
        <v>- uložení sypaniny do násypů nebo na skládku s rozprostřením sypaniny ve vrstvách a s hrubým urovnáním.</v>
      </c>
      <c r="BB666" s="147"/>
      <c r="BC666" s="147"/>
      <c r="BD666" s="147"/>
      <c r="BE666" s="147"/>
      <c r="BF666" s="147"/>
      <c r="BG666" s="147"/>
      <c r="BH666" s="147"/>
    </row>
    <row r="667" spans="1:60" x14ac:dyDescent="0.2">
      <c r="A667" s="3"/>
      <c r="B667" s="4"/>
      <c r="C667" s="180"/>
      <c r="D667" s="6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AE667">
        <v>15</v>
      </c>
      <c r="AF667">
        <v>21</v>
      </c>
      <c r="AG667" t="s">
        <v>149</v>
      </c>
    </row>
    <row r="668" spans="1:60" x14ac:dyDescent="0.2">
      <c r="A668" s="150"/>
      <c r="B668" s="151" t="s">
        <v>31</v>
      </c>
      <c r="C668" s="181"/>
      <c r="D668" s="152"/>
      <c r="E668" s="153"/>
      <c r="F668" s="153"/>
      <c r="G668" s="170">
        <f>G8+G286+G311+G646+G652+G655</f>
        <v>0</v>
      </c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AE668">
        <f>SUMIF(L7:L666,AE667,G7:G666)</f>
        <v>0</v>
      </c>
      <c r="AF668">
        <f>SUMIF(L7:L666,AF667,G7:G666)</f>
        <v>0</v>
      </c>
      <c r="AG668" t="s">
        <v>185</v>
      </c>
    </row>
    <row r="669" spans="1:60" x14ac:dyDescent="0.2">
      <c r="A669" s="3"/>
      <c r="B669" s="4"/>
      <c r="C669" s="180"/>
      <c r="D669" s="6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60" x14ac:dyDescent="0.2">
      <c r="A670" s="3"/>
      <c r="B670" s="4"/>
      <c r="C670" s="180"/>
      <c r="D670" s="6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60" x14ac:dyDescent="0.2">
      <c r="A671" s="262" t="s">
        <v>186</v>
      </c>
      <c r="B671" s="262"/>
      <c r="C671" s="263"/>
      <c r="D671" s="6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60" x14ac:dyDescent="0.2">
      <c r="A672" s="264"/>
      <c r="B672" s="265"/>
      <c r="C672" s="266"/>
      <c r="D672" s="265"/>
      <c r="E672" s="265"/>
      <c r="F672" s="265"/>
      <c r="G672" s="267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AG672" t="s">
        <v>187</v>
      </c>
    </row>
    <row r="673" spans="1:33" x14ac:dyDescent="0.2">
      <c r="A673" s="268"/>
      <c r="B673" s="269"/>
      <c r="C673" s="270"/>
      <c r="D673" s="269"/>
      <c r="E673" s="269"/>
      <c r="F673" s="269"/>
      <c r="G673" s="271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33" x14ac:dyDescent="0.2">
      <c r="A674" s="268"/>
      <c r="B674" s="269"/>
      <c r="C674" s="270"/>
      <c r="D674" s="269"/>
      <c r="E674" s="269"/>
      <c r="F674" s="269"/>
      <c r="G674" s="271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33" x14ac:dyDescent="0.2">
      <c r="A675" s="268"/>
      <c r="B675" s="269"/>
      <c r="C675" s="270"/>
      <c r="D675" s="269"/>
      <c r="E675" s="269"/>
      <c r="F675" s="269"/>
      <c r="G675" s="271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33" x14ac:dyDescent="0.2">
      <c r="A676" s="272"/>
      <c r="B676" s="273"/>
      <c r="C676" s="274"/>
      <c r="D676" s="273"/>
      <c r="E676" s="273"/>
      <c r="F676" s="273"/>
      <c r="G676" s="275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33" x14ac:dyDescent="0.2">
      <c r="A677" s="3"/>
      <c r="B677" s="4"/>
      <c r="C677" s="180"/>
      <c r="D677" s="6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33" x14ac:dyDescent="0.2">
      <c r="C678" s="182"/>
      <c r="D678" s="10"/>
      <c r="AG678" t="s">
        <v>189</v>
      </c>
    </row>
    <row r="679" spans="1:33" x14ac:dyDescent="0.2">
      <c r="D679" s="10"/>
    </row>
    <row r="680" spans="1:33" x14ac:dyDescent="0.2">
      <c r="D680" s="10"/>
    </row>
    <row r="681" spans="1:33" x14ac:dyDescent="0.2">
      <c r="D681" s="10"/>
    </row>
    <row r="682" spans="1:33" x14ac:dyDescent="0.2">
      <c r="D682" s="10"/>
    </row>
    <row r="683" spans="1:33" x14ac:dyDescent="0.2">
      <c r="D683" s="10"/>
    </row>
    <row r="684" spans="1:33" x14ac:dyDescent="0.2">
      <c r="D684" s="10"/>
    </row>
    <row r="685" spans="1:33" x14ac:dyDescent="0.2">
      <c r="D685" s="10"/>
    </row>
    <row r="686" spans="1:33" x14ac:dyDescent="0.2">
      <c r="D686" s="10"/>
    </row>
    <row r="687" spans="1:33" x14ac:dyDescent="0.2">
      <c r="D687" s="10"/>
    </row>
    <row r="688" spans="1:33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caoKYrc3Bcxv7ArY0gB36SjbQR943Q+FJWygC/uNjvbcW4Bxj8ga722vyUdOJ+lq8CKgZl4x6KqUPTR7855c8g==" saltValue="MSdF4qlUDUA9cj76dEB+tA==" spinCount="100000" sheet="1" formatRows="0"/>
  <mergeCells count="136">
    <mergeCell ref="A671:C671"/>
    <mergeCell ref="A672:G676"/>
    <mergeCell ref="C10:G10"/>
    <mergeCell ref="C11:G11"/>
    <mergeCell ref="C12:G12"/>
    <mergeCell ref="C29:G29"/>
    <mergeCell ref="C30:G30"/>
    <mergeCell ref="C31:G31"/>
    <mergeCell ref="C48:G48"/>
    <mergeCell ref="C49:G49"/>
    <mergeCell ref="C50:G50"/>
    <mergeCell ref="C62:G62"/>
    <mergeCell ref="A1:G1"/>
    <mergeCell ref="C2:G2"/>
    <mergeCell ref="C3:G3"/>
    <mergeCell ref="C4:G4"/>
    <mergeCell ref="C89:G89"/>
    <mergeCell ref="C90:G90"/>
    <mergeCell ref="C99:G99"/>
    <mergeCell ref="C100:G100"/>
    <mergeCell ref="C101:G101"/>
    <mergeCell ref="C124:G124"/>
    <mergeCell ref="C63:G63"/>
    <mergeCell ref="C64:G64"/>
    <mergeCell ref="C77:G77"/>
    <mergeCell ref="C78:G78"/>
    <mergeCell ref="C79:G79"/>
    <mergeCell ref="C88:G88"/>
    <mergeCell ref="C190:G190"/>
    <mergeCell ref="C192:G192"/>
    <mergeCell ref="C193:G193"/>
    <mergeCell ref="C215:G215"/>
    <mergeCell ref="C216:G216"/>
    <mergeCell ref="C240:G240"/>
    <mergeCell ref="C125:G125"/>
    <mergeCell ref="C126:G126"/>
    <mergeCell ref="C149:G149"/>
    <mergeCell ref="C164:G164"/>
    <mergeCell ref="C167:G167"/>
    <mergeCell ref="C168:G168"/>
    <mergeCell ref="C313:G313"/>
    <mergeCell ref="C315:G315"/>
    <mergeCell ref="C317:G317"/>
    <mergeCell ref="C319:G319"/>
    <mergeCell ref="C321:G321"/>
    <mergeCell ref="C323:G323"/>
    <mergeCell ref="C241:G241"/>
    <mergeCell ref="C265:G265"/>
    <mergeCell ref="C288:G288"/>
    <mergeCell ref="C289:G289"/>
    <mergeCell ref="C293:G293"/>
    <mergeCell ref="C294:G294"/>
    <mergeCell ref="C346:G346"/>
    <mergeCell ref="C351:G351"/>
    <mergeCell ref="C352:G352"/>
    <mergeCell ref="C354:G354"/>
    <mergeCell ref="C355:G355"/>
    <mergeCell ref="C356:G356"/>
    <mergeCell ref="C325:G325"/>
    <mergeCell ref="C327:G327"/>
    <mergeCell ref="C329:G329"/>
    <mergeCell ref="C331:G331"/>
    <mergeCell ref="C336:G336"/>
    <mergeCell ref="C341:G341"/>
    <mergeCell ref="C375:G375"/>
    <mergeCell ref="C376:G376"/>
    <mergeCell ref="C377:G377"/>
    <mergeCell ref="C382:G382"/>
    <mergeCell ref="C383:G383"/>
    <mergeCell ref="C384:G384"/>
    <mergeCell ref="C361:G361"/>
    <mergeCell ref="C362:G362"/>
    <mergeCell ref="C363:G363"/>
    <mergeCell ref="C368:G368"/>
    <mergeCell ref="C369:G369"/>
    <mergeCell ref="C370:G370"/>
    <mergeCell ref="C399:G399"/>
    <mergeCell ref="C400:G400"/>
    <mergeCell ref="C401:G401"/>
    <mergeCell ref="C405:G405"/>
    <mergeCell ref="C406:G406"/>
    <mergeCell ref="C407:G407"/>
    <mergeCell ref="C387:G387"/>
    <mergeCell ref="C388:G388"/>
    <mergeCell ref="C389:G389"/>
    <mergeCell ref="C392:G392"/>
    <mergeCell ref="C393:G393"/>
    <mergeCell ref="C394:G394"/>
    <mergeCell ref="C425:G425"/>
    <mergeCell ref="C436:G436"/>
    <mergeCell ref="C439:G439"/>
    <mergeCell ref="C442:G442"/>
    <mergeCell ref="C445:G445"/>
    <mergeCell ref="C451:G451"/>
    <mergeCell ref="C411:G411"/>
    <mergeCell ref="C412:G412"/>
    <mergeCell ref="C413:G413"/>
    <mergeCell ref="C418:G418"/>
    <mergeCell ref="C419:G419"/>
    <mergeCell ref="C420:G420"/>
    <mergeCell ref="C502:G502"/>
    <mergeCell ref="C511:G511"/>
    <mergeCell ref="C520:G520"/>
    <mergeCell ref="C529:G529"/>
    <mergeCell ref="C538:G538"/>
    <mergeCell ref="C541:G541"/>
    <mergeCell ref="C457:G457"/>
    <mergeCell ref="C463:G463"/>
    <mergeCell ref="C470:G470"/>
    <mergeCell ref="C477:G477"/>
    <mergeCell ref="C484:G484"/>
    <mergeCell ref="C493:G493"/>
    <mergeCell ref="C559:G559"/>
    <mergeCell ref="C561:G561"/>
    <mergeCell ref="C566:G566"/>
    <mergeCell ref="C570:G570"/>
    <mergeCell ref="C572:G572"/>
    <mergeCell ref="C581:G581"/>
    <mergeCell ref="C544:G544"/>
    <mergeCell ref="C548:G548"/>
    <mergeCell ref="C555:G555"/>
    <mergeCell ref="C556:G556"/>
    <mergeCell ref="C557:G557"/>
    <mergeCell ref="C558:G558"/>
    <mergeCell ref="C648:G648"/>
    <mergeCell ref="C651:G651"/>
    <mergeCell ref="C654:G654"/>
    <mergeCell ref="C657:G657"/>
    <mergeCell ref="C664:G664"/>
    <mergeCell ref="C666:G666"/>
    <mergeCell ref="C590:G590"/>
    <mergeCell ref="C599:G599"/>
    <mergeCell ref="C608:G608"/>
    <mergeCell ref="C617:G617"/>
    <mergeCell ref="C626:G626"/>
    <mergeCell ref="C642:G642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AA7B2-DC9A-47B1-95CA-F1AF015BC8D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5" t="s">
        <v>7</v>
      </c>
      <c r="B1" s="255"/>
      <c r="C1" s="255"/>
      <c r="D1" s="255"/>
      <c r="E1" s="255"/>
      <c r="F1" s="255"/>
      <c r="G1" s="255"/>
      <c r="AG1" t="s">
        <v>137</v>
      </c>
    </row>
    <row r="2" spans="1:60" ht="24.95" customHeight="1" x14ac:dyDescent="0.2">
      <c r="A2" s="50" t="s">
        <v>8</v>
      </c>
      <c r="B2" s="49" t="s">
        <v>43</v>
      </c>
      <c r="C2" s="256" t="s">
        <v>44</v>
      </c>
      <c r="D2" s="257"/>
      <c r="E2" s="257"/>
      <c r="F2" s="257"/>
      <c r="G2" s="258"/>
      <c r="AG2" t="s">
        <v>138</v>
      </c>
    </row>
    <row r="3" spans="1:60" ht="24.95" customHeight="1" x14ac:dyDescent="0.2">
      <c r="A3" s="50" t="s">
        <v>9</v>
      </c>
      <c r="B3" s="49" t="s">
        <v>73</v>
      </c>
      <c r="C3" s="256" t="s">
        <v>74</v>
      </c>
      <c r="D3" s="257"/>
      <c r="E3" s="257"/>
      <c r="F3" s="257"/>
      <c r="G3" s="258"/>
      <c r="AC3" s="121" t="s">
        <v>138</v>
      </c>
      <c r="AG3" t="s">
        <v>139</v>
      </c>
    </row>
    <row r="4" spans="1:60" ht="24.95" customHeight="1" x14ac:dyDescent="0.2">
      <c r="A4" s="140" t="s">
        <v>10</v>
      </c>
      <c r="B4" s="141" t="s">
        <v>52</v>
      </c>
      <c r="C4" s="259" t="s">
        <v>75</v>
      </c>
      <c r="D4" s="260"/>
      <c r="E4" s="260"/>
      <c r="F4" s="260"/>
      <c r="G4" s="261"/>
      <c r="AG4" t="s">
        <v>140</v>
      </c>
    </row>
    <row r="5" spans="1:60" x14ac:dyDescent="0.2">
      <c r="D5" s="10"/>
    </row>
    <row r="6" spans="1:60" ht="38.25" x14ac:dyDescent="0.2">
      <c r="A6" s="143" t="s">
        <v>141</v>
      </c>
      <c r="B6" s="145" t="s">
        <v>142</v>
      </c>
      <c r="C6" s="145" t="s">
        <v>143</v>
      </c>
      <c r="D6" s="144" t="s">
        <v>144</v>
      </c>
      <c r="E6" s="143" t="s">
        <v>145</v>
      </c>
      <c r="F6" s="142" t="s">
        <v>146</v>
      </c>
      <c r="G6" s="143" t="s">
        <v>31</v>
      </c>
      <c r="H6" s="146" t="s">
        <v>32</v>
      </c>
      <c r="I6" s="146" t="s">
        <v>147</v>
      </c>
      <c r="J6" s="146" t="s">
        <v>33</v>
      </c>
      <c r="K6" s="146" t="s">
        <v>148</v>
      </c>
      <c r="L6" s="146" t="s">
        <v>149</v>
      </c>
      <c r="M6" s="146" t="s">
        <v>150</v>
      </c>
      <c r="N6" s="146" t="s">
        <v>151</v>
      </c>
      <c r="O6" s="146" t="s">
        <v>152</v>
      </c>
      <c r="P6" s="146" t="s">
        <v>153</v>
      </c>
      <c r="Q6" s="146" t="s">
        <v>154</v>
      </c>
      <c r="R6" s="146" t="s">
        <v>155</v>
      </c>
      <c r="S6" s="146" t="s">
        <v>156</v>
      </c>
      <c r="T6" s="146" t="s">
        <v>157</v>
      </c>
      <c r="U6" s="146" t="s">
        <v>158</v>
      </c>
      <c r="V6" s="146" t="s">
        <v>159</v>
      </c>
      <c r="W6" s="146" t="s">
        <v>160</v>
      </c>
      <c r="X6" s="146" t="s">
        <v>161</v>
      </c>
      <c r="Y6" s="146" t="s">
        <v>162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163</v>
      </c>
      <c r="B8" s="165" t="s">
        <v>104</v>
      </c>
      <c r="C8" s="178" t="s">
        <v>105</v>
      </c>
      <c r="D8" s="166"/>
      <c r="E8" s="167"/>
      <c r="F8" s="168"/>
      <c r="G8" s="169">
        <f>SUMIF(AG9:AG51,"&lt;&gt;NOR",G9:G51)</f>
        <v>0</v>
      </c>
      <c r="H8" s="163"/>
      <c r="I8" s="163">
        <f>SUM(I9:I51)</f>
        <v>0</v>
      </c>
      <c r="J8" s="163"/>
      <c r="K8" s="163">
        <f>SUM(K9:K51)</f>
        <v>0</v>
      </c>
      <c r="L8" s="163"/>
      <c r="M8" s="163">
        <f>SUM(M9:M51)</f>
        <v>0</v>
      </c>
      <c r="N8" s="162"/>
      <c r="O8" s="162">
        <f>SUM(O9:O51)</f>
        <v>437.12</v>
      </c>
      <c r="P8" s="162"/>
      <c r="Q8" s="162">
        <f>SUM(Q9:Q51)</f>
        <v>0</v>
      </c>
      <c r="R8" s="163"/>
      <c r="S8" s="163"/>
      <c r="T8" s="163"/>
      <c r="U8" s="163"/>
      <c r="V8" s="163">
        <f>SUM(V9:V51)</f>
        <v>532.51</v>
      </c>
      <c r="W8" s="163"/>
      <c r="X8" s="163"/>
      <c r="Y8" s="163"/>
      <c r="AG8" t="s">
        <v>164</v>
      </c>
    </row>
    <row r="9" spans="1:60" outlineLevel="1" x14ac:dyDescent="0.2">
      <c r="A9" s="171">
        <v>1</v>
      </c>
      <c r="B9" s="172" t="s">
        <v>1727</v>
      </c>
      <c r="C9" s="179" t="s">
        <v>1728</v>
      </c>
      <c r="D9" s="173" t="s">
        <v>370</v>
      </c>
      <c r="E9" s="174">
        <v>38.809600000000003</v>
      </c>
      <c r="F9" s="175"/>
      <c r="G9" s="176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7"/>
      <c r="S9" s="157" t="s">
        <v>183</v>
      </c>
      <c r="T9" s="157" t="s">
        <v>595</v>
      </c>
      <c r="U9" s="157">
        <v>0.31</v>
      </c>
      <c r="V9" s="157">
        <f>ROUND(E9*U9,2)</f>
        <v>12.03</v>
      </c>
      <c r="W9" s="157"/>
      <c r="X9" s="157" t="s">
        <v>234</v>
      </c>
      <c r="Y9" s="157" t="s">
        <v>171</v>
      </c>
      <c r="Z9" s="147"/>
      <c r="AA9" s="147"/>
      <c r="AB9" s="147"/>
      <c r="AC9" s="147"/>
      <c r="AD9" s="147"/>
      <c r="AE9" s="147"/>
      <c r="AF9" s="147"/>
      <c r="AG9" s="147" t="s">
        <v>235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53" t="s">
        <v>1729</v>
      </c>
      <c r="D10" s="254"/>
      <c r="E10" s="254"/>
      <c r="F10" s="254"/>
      <c r="G10" s="254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174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2" x14ac:dyDescent="0.2">
      <c r="A11" s="154"/>
      <c r="B11" s="155"/>
      <c r="C11" s="185" t="s">
        <v>1730</v>
      </c>
      <c r="D11" s="183"/>
      <c r="E11" s="184">
        <v>34.816000000000003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239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3" x14ac:dyDescent="0.2">
      <c r="A12" s="154"/>
      <c r="B12" s="155"/>
      <c r="C12" s="185" t="s">
        <v>1731</v>
      </c>
      <c r="D12" s="183"/>
      <c r="E12" s="184">
        <v>3.9935999999999998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239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71">
        <v>2</v>
      </c>
      <c r="B13" s="172" t="s">
        <v>1244</v>
      </c>
      <c r="C13" s="179" t="s">
        <v>1245</v>
      </c>
      <c r="D13" s="173" t="s">
        <v>370</v>
      </c>
      <c r="E13" s="174">
        <v>372.34980000000002</v>
      </c>
      <c r="F13" s="175"/>
      <c r="G13" s="176">
        <f>ROUND(E13*F13,2)</f>
        <v>0</v>
      </c>
      <c r="H13" s="158"/>
      <c r="I13" s="157">
        <f>ROUND(E13*H13,2)</f>
        <v>0</v>
      </c>
      <c r="J13" s="158"/>
      <c r="K13" s="157">
        <f>ROUND(E13*J13,2)</f>
        <v>0</v>
      </c>
      <c r="L13" s="157">
        <v>21</v>
      </c>
      <c r="M13" s="157">
        <f>G13*(1+L13/100)</f>
        <v>0</v>
      </c>
      <c r="N13" s="156">
        <v>0</v>
      </c>
      <c r="O13" s="156">
        <f>ROUND(E13*N13,2)</f>
        <v>0</v>
      </c>
      <c r="P13" s="156">
        <v>0</v>
      </c>
      <c r="Q13" s="156">
        <f>ROUND(E13*P13,2)</f>
        <v>0</v>
      </c>
      <c r="R13" s="157"/>
      <c r="S13" s="157" t="s">
        <v>183</v>
      </c>
      <c r="T13" s="157" t="s">
        <v>595</v>
      </c>
      <c r="U13" s="157">
        <v>0.39</v>
      </c>
      <c r="V13" s="157">
        <f>ROUND(E13*U13,2)</f>
        <v>145.22</v>
      </c>
      <c r="W13" s="157"/>
      <c r="X13" s="157" t="s">
        <v>234</v>
      </c>
      <c r="Y13" s="157" t="s">
        <v>171</v>
      </c>
      <c r="Z13" s="147"/>
      <c r="AA13" s="147"/>
      <c r="AB13" s="147"/>
      <c r="AC13" s="147"/>
      <c r="AD13" s="147"/>
      <c r="AE13" s="147"/>
      <c r="AF13" s="147"/>
      <c r="AG13" s="147" t="s">
        <v>235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2" x14ac:dyDescent="0.2">
      <c r="A14" s="154"/>
      <c r="B14" s="155"/>
      <c r="C14" s="253" t="s">
        <v>1732</v>
      </c>
      <c r="D14" s="254"/>
      <c r="E14" s="254"/>
      <c r="F14" s="254"/>
      <c r="G14" s="254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174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77" t="str">
        <f>C14</f>
        <v>- hloubení rýhy pro pokládku kabelového vedení VO,zásyp v zeleni výkopkem, v chodníku a komunikaci ŠD</v>
      </c>
      <c r="BB14" s="147"/>
      <c r="BC14" s="147"/>
      <c r="BD14" s="147"/>
      <c r="BE14" s="147"/>
      <c r="BF14" s="147"/>
      <c r="BG14" s="147"/>
      <c r="BH14" s="147"/>
    </row>
    <row r="15" spans="1:60" ht="33.75" outlineLevel="2" x14ac:dyDescent="0.2">
      <c r="A15" s="154"/>
      <c r="B15" s="155"/>
      <c r="C15" s="185" t="s">
        <v>1733</v>
      </c>
      <c r="D15" s="183"/>
      <c r="E15" s="184">
        <v>165.60599999999999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239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33.75" outlineLevel="3" x14ac:dyDescent="0.2">
      <c r="A16" s="154"/>
      <c r="B16" s="155"/>
      <c r="C16" s="185" t="s">
        <v>1734</v>
      </c>
      <c r="D16" s="183"/>
      <c r="E16" s="184">
        <v>162.69120000000001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239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33.75" outlineLevel="3" x14ac:dyDescent="0.2">
      <c r="A17" s="154"/>
      <c r="B17" s="155"/>
      <c r="C17" s="185" t="s">
        <v>1735</v>
      </c>
      <c r="D17" s="183"/>
      <c r="E17" s="184">
        <v>38.928600000000003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239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3" x14ac:dyDescent="0.2">
      <c r="A18" s="154"/>
      <c r="B18" s="155"/>
      <c r="C18" s="185" t="s">
        <v>1736</v>
      </c>
      <c r="D18" s="183"/>
      <c r="E18" s="184">
        <v>16.044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239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185" t="s">
        <v>1737</v>
      </c>
      <c r="D19" s="183"/>
      <c r="E19" s="184">
        <v>-10.92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239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1" x14ac:dyDescent="0.2">
      <c r="A20" s="171">
        <v>3</v>
      </c>
      <c r="B20" s="172" t="s">
        <v>1340</v>
      </c>
      <c r="C20" s="179" t="s">
        <v>1341</v>
      </c>
      <c r="D20" s="173" t="s">
        <v>370</v>
      </c>
      <c r="E20" s="174">
        <v>149.565</v>
      </c>
      <c r="F20" s="175"/>
      <c r="G20" s="176">
        <f>ROUND(E20*F20,2)</f>
        <v>0</v>
      </c>
      <c r="H20" s="158"/>
      <c r="I20" s="157">
        <f>ROUND(E20*H20,2)</f>
        <v>0</v>
      </c>
      <c r="J20" s="158"/>
      <c r="K20" s="157">
        <f>ROUND(E20*J20,2)</f>
        <v>0</v>
      </c>
      <c r="L20" s="157">
        <v>21</v>
      </c>
      <c r="M20" s="157">
        <f>G20*(1+L20/100)</f>
        <v>0</v>
      </c>
      <c r="N20" s="156">
        <v>1.7</v>
      </c>
      <c r="O20" s="156">
        <f>ROUND(E20*N20,2)</f>
        <v>254.26</v>
      </c>
      <c r="P20" s="156">
        <v>0</v>
      </c>
      <c r="Q20" s="156">
        <f>ROUND(E20*P20,2)</f>
        <v>0</v>
      </c>
      <c r="R20" s="157"/>
      <c r="S20" s="157" t="s">
        <v>183</v>
      </c>
      <c r="T20" s="157" t="s">
        <v>595</v>
      </c>
      <c r="U20" s="157">
        <v>1.59</v>
      </c>
      <c r="V20" s="157">
        <f>ROUND(E20*U20,2)</f>
        <v>237.81</v>
      </c>
      <c r="W20" s="157"/>
      <c r="X20" s="157" t="s">
        <v>234</v>
      </c>
      <c r="Y20" s="157" t="s">
        <v>171</v>
      </c>
      <c r="Z20" s="147"/>
      <c r="AA20" s="147"/>
      <c r="AB20" s="147"/>
      <c r="AC20" s="147"/>
      <c r="AD20" s="147"/>
      <c r="AE20" s="147"/>
      <c r="AF20" s="147"/>
      <c r="AG20" s="147" t="s">
        <v>235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4"/>
      <c r="B21" s="155"/>
      <c r="C21" s="253" t="s">
        <v>1738</v>
      </c>
      <c r="D21" s="254"/>
      <c r="E21" s="254"/>
      <c r="F21" s="254"/>
      <c r="G21" s="254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174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2" x14ac:dyDescent="0.2">
      <c r="A22" s="154"/>
      <c r="B22" s="155"/>
      <c r="C22" s="185" t="s">
        <v>1739</v>
      </c>
      <c r="D22" s="183"/>
      <c r="E22" s="184">
        <v>5.7750000000000004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239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3" x14ac:dyDescent="0.2">
      <c r="A23" s="154"/>
      <c r="B23" s="155"/>
      <c r="C23" s="185" t="s">
        <v>1740</v>
      </c>
      <c r="D23" s="183"/>
      <c r="E23" s="184">
        <v>59.145000000000003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239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33.75" outlineLevel="3" x14ac:dyDescent="0.2">
      <c r="A24" s="154"/>
      <c r="B24" s="155"/>
      <c r="C24" s="185" t="s">
        <v>1741</v>
      </c>
      <c r="D24" s="183"/>
      <c r="E24" s="184">
        <v>72.63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239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33.75" outlineLevel="3" x14ac:dyDescent="0.2">
      <c r="A25" s="154"/>
      <c r="B25" s="155"/>
      <c r="C25" s="185" t="s">
        <v>1742</v>
      </c>
      <c r="D25" s="183"/>
      <c r="E25" s="184">
        <v>12.015000000000001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239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1">
        <v>4</v>
      </c>
      <c r="B26" s="172" t="s">
        <v>1290</v>
      </c>
      <c r="C26" s="179" t="s">
        <v>1291</v>
      </c>
      <c r="D26" s="173" t="s">
        <v>370</v>
      </c>
      <c r="E26" s="174">
        <v>10.92</v>
      </c>
      <c r="F26" s="175"/>
      <c r="G26" s="176">
        <f>ROUND(E26*F26,2)</f>
        <v>0</v>
      </c>
      <c r="H26" s="158"/>
      <c r="I26" s="157">
        <f>ROUND(E26*H26,2)</f>
        <v>0</v>
      </c>
      <c r="J26" s="158"/>
      <c r="K26" s="157">
        <f>ROUND(E26*J26,2)</f>
        <v>0</v>
      </c>
      <c r="L26" s="157">
        <v>21</v>
      </c>
      <c r="M26" s="157">
        <f>G26*(1+L26/100)</f>
        <v>0</v>
      </c>
      <c r="N26" s="156">
        <v>0</v>
      </c>
      <c r="O26" s="156">
        <f>ROUND(E26*N26,2)</f>
        <v>0</v>
      </c>
      <c r="P26" s="156">
        <v>0</v>
      </c>
      <c r="Q26" s="156">
        <f>ROUND(E26*P26,2)</f>
        <v>0</v>
      </c>
      <c r="R26" s="157"/>
      <c r="S26" s="157" t="s">
        <v>183</v>
      </c>
      <c r="T26" s="157" t="s">
        <v>595</v>
      </c>
      <c r="U26" s="157">
        <v>1.76</v>
      </c>
      <c r="V26" s="157">
        <f>ROUND(E26*U26,2)</f>
        <v>19.22</v>
      </c>
      <c r="W26" s="157"/>
      <c r="X26" s="157" t="s">
        <v>234</v>
      </c>
      <c r="Y26" s="157" t="s">
        <v>171</v>
      </c>
      <c r="Z26" s="147"/>
      <c r="AA26" s="147"/>
      <c r="AB26" s="147"/>
      <c r="AC26" s="147"/>
      <c r="AD26" s="147"/>
      <c r="AE26" s="147"/>
      <c r="AF26" s="147"/>
      <c r="AG26" s="147" t="s">
        <v>235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253" t="s">
        <v>1743</v>
      </c>
      <c r="D27" s="254"/>
      <c r="E27" s="254"/>
      <c r="F27" s="254"/>
      <c r="G27" s="254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174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185" t="s">
        <v>1744</v>
      </c>
      <c r="D28" s="183"/>
      <c r="E28" s="184">
        <v>6.72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239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">
      <c r="A29" s="154"/>
      <c r="B29" s="155"/>
      <c r="C29" s="185" t="s">
        <v>1745</v>
      </c>
      <c r="D29" s="183"/>
      <c r="E29" s="184">
        <v>4.2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239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1">
        <v>5</v>
      </c>
      <c r="B30" s="172" t="s">
        <v>1255</v>
      </c>
      <c r="C30" s="179" t="s">
        <v>1256</v>
      </c>
      <c r="D30" s="173" t="s">
        <v>370</v>
      </c>
      <c r="E30" s="174">
        <v>10.92</v>
      </c>
      <c r="F30" s="175"/>
      <c r="G30" s="176">
        <f>ROUND(E30*F30,2)</f>
        <v>0</v>
      </c>
      <c r="H30" s="158"/>
      <c r="I30" s="157">
        <f>ROUND(E30*H30,2)</f>
        <v>0</v>
      </c>
      <c r="J30" s="158"/>
      <c r="K30" s="157">
        <f>ROUND(E30*J30,2)</f>
        <v>0</v>
      </c>
      <c r="L30" s="157">
        <v>21</v>
      </c>
      <c r="M30" s="157">
        <f>G30*(1+L30/100)</f>
        <v>0</v>
      </c>
      <c r="N30" s="156">
        <v>0</v>
      </c>
      <c r="O30" s="156">
        <f>ROUND(E30*N30,2)</f>
        <v>0</v>
      </c>
      <c r="P30" s="156">
        <v>0</v>
      </c>
      <c r="Q30" s="156">
        <f>ROUND(E30*P30,2)</f>
        <v>0</v>
      </c>
      <c r="R30" s="157"/>
      <c r="S30" s="157" t="s">
        <v>183</v>
      </c>
      <c r="T30" s="157" t="s">
        <v>595</v>
      </c>
      <c r="U30" s="157">
        <v>4.66</v>
      </c>
      <c r="V30" s="157">
        <f>ROUND(E30*U30,2)</f>
        <v>50.89</v>
      </c>
      <c r="W30" s="157"/>
      <c r="X30" s="157" t="s">
        <v>234</v>
      </c>
      <c r="Y30" s="157" t="s">
        <v>171</v>
      </c>
      <c r="Z30" s="147"/>
      <c r="AA30" s="147"/>
      <c r="AB30" s="147"/>
      <c r="AC30" s="147"/>
      <c r="AD30" s="147"/>
      <c r="AE30" s="147"/>
      <c r="AF30" s="147"/>
      <c r="AG30" s="147" t="s">
        <v>235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253" t="s">
        <v>1746</v>
      </c>
      <c r="D31" s="254"/>
      <c r="E31" s="254"/>
      <c r="F31" s="254"/>
      <c r="G31" s="254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174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4"/>
      <c r="B32" s="155"/>
      <c r="C32" s="185" t="s">
        <v>1744</v>
      </c>
      <c r="D32" s="183"/>
      <c r="E32" s="184">
        <v>6.72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239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3" x14ac:dyDescent="0.2">
      <c r="A33" s="154"/>
      <c r="B33" s="155"/>
      <c r="C33" s="185" t="s">
        <v>1745</v>
      </c>
      <c r="D33" s="183"/>
      <c r="E33" s="184">
        <v>4.2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239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1">
        <v>6</v>
      </c>
      <c r="B34" s="172" t="s">
        <v>1747</v>
      </c>
      <c r="C34" s="179" t="s">
        <v>1748</v>
      </c>
      <c r="D34" s="173" t="s">
        <v>250</v>
      </c>
      <c r="E34" s="174">
        <v>621.29999999999995</v>
      </c>
      <c r="F34" s="175"/>
      <c r="G34" s="176">
        <f>ROUND(E34*F34,2)</f>
        <v>0</v>
      </c>
      <c r="H34" s="158"/>
      <c r="I34" s="157">
        <f>ROUND(E34*H34,2)</f>
        <v>0</v>
      </c>
      <c r="J34" s="158"/>
      <c r="K34" s="157">
        <f>ROUND(E34*J34,2)</f>
        <v>0</v>
      </c>
      <c r="L34" s="157">
        <v>21</v>
      </c>
      <c r="M34" s="157">
        <f>G34*(1+L34/100)</f>
        <v>0</v>
      </c>
      <c r="N34" s="156">
        <v>0</v>
      </c>
      <c r="O34" s="156">
        <f>ROUND(E34*N34,2)</f>
        <v>0</v>
      </c>
      <c r="P34" s="156">
        <v>0</v>
      </c>
      <c r="Q34" s="156">
        <f>ROUND(E34*P34,2)</f>
        <v>0</v>
      </c>
      <c r="R34" s="157"/>
      <c r="S34" s="157" t="s">
        <v>183</v>
      </c>
      <c r="T34" s="157" t="s">
        <v>595</v>
      </c>
      <c r="U34" s="157">
        <v>0.03</v>
      </c>
      <c r="V34" s="157">
        <f>ROUND(E34*U34,2)</f>
        <v>18.64</v>
      </c>
      <c r="W34" s="157"/>
      <c r="X34" s="157" t="s">
        <v>234</v>
      </c>
      <c r="Y34" s="157" t="s">
        <v>171</v>
      </c>
      <c r="Z34" s="147"/>
      <c r="AA34" s="147"/>
      <c r="AB34" s="147"/>
      <c r="AC34" s="147"/>
      <c r="AD34" s="147"/>
      <c r="AE34" s="147"/>
      <c r="AF34" s="147"/>
      <c r="AG34" s="147" t="s">
        <v>235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2" x14ac:dyDescent="0.2">
      <c r="A35" s="154"/>
      <c r="B35" s="155"/>
      <c r="C35" s="253" t="s">
        <v>1749</v>
      </c>
      <c r="D35" s="254"/>
      <c r="E35" s="254"/>
      <c r="F35" s="254"/>
      <c r="G35" s="254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174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4"/>
      <c r="B36" s="155"/>
      <c r="C36" s="185" t="s">
        <v>1750</v>
      </c>
      <c r="D36" s="183"/>
      <c r="E36" s="184">
        <v>23.04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239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3" x14ac:dyDescent="0.2">
      <c r="A37" s="154"/>
      <c r="B37" s="155"/>
      <c r="C37" s="185" t="s">
        <v>1751</v>
      </c>
      <c r="D37" s="183"/>
      <c r="E37" s="184">
        <v>23.1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239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3" x14ac:dyDescent="0.2">
      <c r="A38" s="154"/>
      <c r="B38" s="155"/>
      <c r="C38" s="185" t="s">
        <v>1752</v>
      </c>
      <c r="D38" s="183"/>
      <c r="E38" s="184">
        <v>236.58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239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33.75" outlineLevel="3" x14ac:dyDescent="0.2">
      <c r="A39" s="154"/>
      <c r="B39" s="155"/>
      <c r="C39" s="185" t="s">
        <v>1753</v>
      </c>
      <c r="D39" s="183"/>
      <c r="E39" s="184">
        <v>290.52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239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33.75" outlineLevel="3" x14ac:dyDescent="0.2">
      <c r="A40" s="154"/>
      <c r="B40" s="155"/>
      <c r="C40" s="185" t="s">
        <v>1754</v>
      </c>
      <c r="D40" s="183"/>
      <c r="E40" s="184">
        <v>48.06</v>
      </c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239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1">
        <v>7</v>
      </c>
      <c r="B41" s="172" t="s">
        <v>1365</v>
      </c>
      <c r="C41" s="179" t="s">
        <v>1366</v>
      </c>
      <c r="D41" s="173" t="s">
        <v>370</v>
      </c>
      <c r="E41" s="174">
        <v>173.9418</v>
      </c>
      <c r="F41" s="175"/>
      <c r="G41" s="176">
        <f>ROUND(E41*F41,2)</f>
        <v>0</v>
      </c>
      <c r="H41" s="158"/>
      <c r="I41" s="157">
        <f>ROUND(E41*H41,2)</f>
        <v>0</v>
      </c>
      <c r="J41" s="158"/>
      <c r="K41" s="157">
        <f>ROUND(E41*J41,2)</f>
        <v>0</v>
      </c>
      <c r="L41" s="157">
        <v>21</v>
      </c>
      <c r="M41" s="157">
        <f>G41*(1+L41/100)</f>
        <v>0</v>
      </c>
      <c r="N41" s="156">
        <v>0</v>
      </c>
      <c r="O41" s="156">
        <f>ROUND(E41*N41,2)</f>
        <v>0</v>
      </c>
      <c r="P41" s="156">
        <v>0</v>
      </c>
      <c r="Q41" s="156">
        <f>ROUND(E41*P41,2)</f>
        <v>0</v>
      </c>
      <c r="R41" s="157"/>
      <c r="S41" s="157" t="s">
        <v>183</v>
      </c>
      <c r="T41" s="157" t="s">
        <v>595</v>
      </c>
      <c r="U41" s="157">
        <v>0.28000000000000003</v>
      </c>
      <c r="V41" s="157">
        <f>ROUND(E41*U41,2)</f>
        <v>48.7</v>
      </c>
      <c r="W41" s="157"/>
      <c r="X41" s="157" t="s">
        <v>201</v>
      </c>
      <c r="Y41" s="157" t="s">
        <v>171</v>
      </c>
      <c r="Z41" s="147"/>
      <c r="AA41" s="147"/>
      <c r="AB41" s="147"/>
      <c r="AC41" s="147"/>
      <c r="AD41" s="147"/>
      <c r="AE41" s="147"/>
      <c r="AF41" s="147"/>
      <c r="AG41" s="147" t="s">
        <v>202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253" t="s">
        <v>1755</v>
      </c>
      <c r="D42" s="254"/>
      <c r="E42" s="254"/>
      <c r="F42" s="254"/>
      <c r="G42" s="254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174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3" x14ac:dyDescent="0.2">
      <c r="A43" s="154"/>
      <c r="B43" s="155"/>
      <c r="C43" s="251" t="s">
        <v>1756</v>
      </c>
      <c r="D43" s="252"/>
      <c r="E43" s="252"/>
      <c r="F43" s="252"/>
      <c r="G43" s="252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174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33.75" outlineLevel="2" x14ac:dyDescent="0.2">
      <c r="A44" s="154"/>
      <c r="B44" s="155"/>
      <c r="C44" s="185" t="s">
        <v>1757</v>
      </c>
      <c r="D44" s="183"/>
      <c r="E44" s="184">
        <v>82.802999999999997</v>
      </c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239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33.75" outlineLevel="3" x14ac:dyDescent="0.2">
      <c r="A45" s="154"/>
      <c r="B45" s="155"/>
      <c r="C45" s="185" t="s">
        <v>1758</v>
      </c>
      <c r="D45" s="183"/>
      <c r="E45" s="184">
        <v>61.0092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239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33.75" outlineLevel="3" x14ac:dyDescent="0.2">
      <c r="A46" s="154"/>
      <c r="B46" s="155"/>
      <c r="C46" s="185" t="s">
        <v>1759</v>
      </c>
      <c r="D46" s="183"/>
      <c r="E46" s="184">
        <v>22.107600000000001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239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3" x14ac:dyDescent="0.2">
      <c r="A47" s="154"/>
      <c r="B47" s="155"/>
      <c r="C47" s="185" t="s">
        <v>1760</v>
      </c>
      <c r="D47" s="183"/>
      <c r="E47" s="184">
        <v>8.0220000000000002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239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1">
        <v>8</v>
      </c>
      <c r="B48" s="172" t="s">
        <v>399</v>
      </c>
      <c r="C48" s="179" t="s">
        <v>400</v>
      </c>
      <c r="D48" s="173" t="s">
        <v>401</v>
      </c>
      <c r="E48" s="174">
        <v>182.85695999999999</v>
      </c>
      <c r="F48" s="175"/>
      <c r="G48" s="176">
        <f>ROUND(E48*F48,2)</f>
        <v>0</v>
      </c>
      <c r="H48" s="158"/>
      <c r="I48" s="157">
        <f>ROUND(E48*H48,2)</f>
        <v>0</v>
      </c>
      <c r="J48" s="158"/>
      <c r="K48" s="157">
        <f>ROUND(E48*J48,2)</f>
        <v>0</v>
      </c>
      <c r="L48" s="157">
        <v>21</v>
      </c>
      <c r="M48" s="157">
        <f>G48*(1+L48/100)</f>
        <v>0</v>
      </c>
      <c r="N48" s="156">
        <v>1</v>
      </c>
      <c r="O48" s="156">
        <f>ROUND(E48*N48,2)</f>
        <v>182.86</v>
      </c>
      <c r="P48" s="156">
        <v>0</v>
      </c>
      <c r="Q48" s="156">
        <f>ROUND(E48*P48,2)</f>
        <v>0</v>
      </c>
      <c r="R48" s="157" t="s">
        <v>402</v>
      </c>
      <c r="S48" s="157" t="s">
        <v>183</v>
      </c>
      <c r="T48" s="157" t="s">
        <v>595</v>
      </c>
      <c r="U48" s="157">
        <v>0</v>
      </c>
      <c r="V48" s="157">
        <f>ROUND(E48*U48,2)</f>
        <v>0</v>
      </c>
      <c r="W48" s="157"/>
      <c r="X48" s="157" t="s">
        <v>403</v>
      </c>
      <c r="Y48" s="157" t="s">
        <v>171</v>
      </c>
      <c r="Z48" s="147"/>
      <c r="AA48" s="147"/>
      <c r="AB48" s="147"/>
      <c r="AC48" s="147"/>
      <c r="AD48" s="147"/>
      <c r="AE48" s="147"/>
      <c r="AF48" s="147"/>
      <c r="AG48" s="147" t="s">
        <v>404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">
      <c r="A49" s="154"/>
      <c r="B49" s="155"/>
      <c r="C49" s="253" t="s">
        <v>1761</v>
      </c>
      <c r="D49" s="254"/>
      <c r="E49" s="254"/>
      <c r="F49" s="254"/>
      <c r="G49" s="254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174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33.75" outlineLevel="2" x14ac:dyDescent="0.2">
      <c r="A50" s="154"/>
      <c r="B50" s="155"/>
      <c r="C50" s="185" t="s">
        <v>1762</v>
      </c>
      <c r="D50" s="183"/>
      <c r="E50" s="184">
        <v>134.22023999999999</v>
      </c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239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33.75" outlineLevel="3" x14ac:dyDescent="0.2">
      <c r="A51" s="154"/>
      <c r="B51" s="155"/>
      <c r="C51" s="185" t="s">
        <v>1763</v>
      </c>
      <c r="D51" s="183"/>
      <c r="E51" s="184">
        <v>48.636719999999997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239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x14ac:dyDescent="0.2">
      <c r="A52" s="164" t="s">
        <v>163</v>
      </c>
      <c r="B52" s="165" t="s">
        <v>108</v>
      </c>
      <c r="C52" s="178" t="s">
        <v>109</v>
      </c>
      <c r="D52" s="166"/>
      <c r="E52" s="167"/>
      <c r="F52" s="168"/>
      <c r="G52" s="169">
        <f>SUMIF(AG53:AG57,"&lt;&gt;NOR",G53:G57)</f>
        <v>0</v>
      </c>
      <c r="H52" s="163"/>
      <c r="I52" s="163">
        <f>SUM(I53:I57)</f>
        <v>0</v>
      </c>
      <c r="J52" s="163"/>
      <c r="K52" s="163">
        <f>SUM(K53:K57)</f>
        <v>0</v>
      </c>
      <c r="L52" s="163"/>
      <c r="M52" s="163">
        <f>SUM(M53:M57)</f>
        <v>0</v>
      </c>
      <c r="N52" s="162"/>
      <c r="O52" s="162">
        <f>SUM(O53:O57)</f>
        <v>92.21</v>
      </c>
      <c r="P52" s="162"/>
      <c r="Q52" s="162">
        <f>SUM(Q53:Q57)</f>
        <v>0</v>
      </c>
      <c r="R52" s="163"/>
      <c r="S52" s="163"/>
      <c r="T52" s="163"/>
      <c r="U52" s="163"/>
      <c r="V52" s="163">
        <f>SUM(V53:V57)</f>
        <v>17.53</v>
      </c>
      <c r="W52" s="163"/>
      <c r="X52" s="163"/>
      <c r="Y52" s="163"/>
      <c r="AG52" t="s">
        <v>164</v>
      </c>
    </row>
    <row r="53" spans="1:60" outlineLevel="1" x14ac:dyDescent="0.2">
      <c r="A53" s="171">
        <v>9</v>
      </c>
      <c r="B53" s="172" t="s">
        <v>1764</v>
      </c>
      <c r="C53" s="179" t="s">
        <v>1765</v>
      </c>
      <c r="D53" s="173" t="s">
        <v>370</v>
      </c>
      <c r="E53" s="174">
        <v>36.518630000000002</v>
      </c>
      <c r="F53" s="175"/>
      <c r="G53" s="176">
        <f>ROUND(E53*F53,2)</f>
        <v>0</v>
      </c>
      <c r="H53" s="158"/>
      <c r="I53" s="157">
        <f>ROUND(E53*H53,2)</f>
        <v>0</v>
      </c>
      <c r="J53" s="158"/>
      <c r="K53" s="157">
        <f>ROUND(E53*J53,2)</f>
        <v>0</v>
      </c>
      <c r="L53" s="157">
        <v>21</v>
      </c>
      <c r="M53" s="157">
        <f>G53*(1+L53/100)</f>
        <v>0</v>
      </c>
      <c r="N53" s="156">
        <v>2.5249999999999999</v>
      </c>
      <c r="O53" s="156">
        <f>ROUND(E53*N53,2)</f>
        <v>92.21</v>
      </c>
      <c r="P53" s="156">
        <v>0</v>
      </c>
      <c r="Q53" s="156">
        <f>ROUND(E53*P53,2)</f>
        <v>0</v>
      </c>
      <c r="R53" s="157"/>
      <c r="S53" s="157" t="s">
        <v>183</v>
      </c>
      <c r="T53" s="157" t="s">
        <v>595</v>
      </c>
      <c r="U53" s="157">
        <v>0.48</v>
      </c>
      <c r="V53" s="157">
        <f>ROUND(E53*U53,2)</f>
        <v>17.53</v>
      </c>
      <c r="W53" s="157"/>
      <c r="X53" s="157" t="s">
        <v>234</v>
      </c>
      <c r="Y53" s="157" t="s">
        <v>171</v>
      </c>
      <c r="Z53" s="147"/>
      <c r="AA53" s="147"/>
      <c r="AB53" s="147"/>
      <c r="AC53" s="147"/>
      <c r="AD53" s="147"/>
      <c r="AE53" s="147"/>
      <c r="AF53" s="147"/>
      <c r="AG53" s="147" t="s">
        <v>235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">
      <c r="A54" s="154"/>
      <c r="B54" s="155"/>
      <c r="C54" s="253" t="s">
        <v>1766</v>
      </c>
      <c r="D54" s="254"/>
      <c r="E54" s="254"/>
      <c r="F54" s="254"/>
      <c r="G54" s="254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174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2.5" outlineLevel="3" x14ac:dyDescent="0.2">
      <c r="A55" s="154"/>
      <c r="B55" s="155"/>
      <c r="C55" s="251" t="s">
        <v>1767</v>
      </c>
      <c r="D55" s="252"/>
      <c r="E55" s="252"/>
      <c r="F55" s="252"/>
      <c r="G55" s="252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174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77" t="str">
        <f>C55</f>
        <v>- typové provedení, vč. předchystání otvorů, osazení trubky PVC DN250 a zabetonování chrániček  kopoflex 110/94 pro možnost napojení kabelového vedení, napojení FeZn</v>
      </c>
      <c r="BB55" s="147"/>
      <c r="BC55" s="147"/>
      <c r="BD55" s="147"/>
      <c r="BE55" s="147"/>
      <c r="BF55" s="147"/>
      <c r="BG55" s="147"/>
      <c r="BH55" s="147"/>
    </row>
    <row r="56" spans="1:60" ht="22.5" outlineLevel="2" x14ac:dyDescent="0.2">
      <c r="A56" s="154"/>
      <c r="B56" s="155"/>
      <c r="C56" s="185" t="s">
        <v>1768</v>
      </c>
      <c r="D56" s="183"/>
      <c r="E56" s="184">
        <v>32.460999999999999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239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2.5" outlineLevel="3" x14ac:dyDescent="0.2">
      <c r="A57" s="154"/>
      <c r="B57" s="155"/>
      <c r="C57" s="185" t="s">
        <v>1769</v>
      </c>
      <c r="D57" s="183"/>
      <c r="E57" s="184">
        <v>4.0576299999999996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239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x14ac:dyDescent="0.2">
      <c r="A58" s="164" t="s">
        <v>163</v>
      </c>
      <c r="B58" s="165" t="s">
        <v>116</v>
      </c>
      <c r="C58" s="178" t="s">
        <v>117</v>
      </c>
      <c r="D58" s="166"/>
      <c r="E58" s="167"/>
      <c r="F58" s="168"/>
      <c r="G58" s="169">
        <f>SUMIF(AG59:AG66,"&lt;&gt;NOR",G59:G66)</f>
        <v>0</v>
      </c>
      <c r="H58" s="163"/>
      <c r="I58" s="163">
        <f>SUM(I59:I66)</f>
        <v>0</v>
      </c>
      <c r="J58" s="163"/>
      <c r="K58" s="163">
        <f>SUM(K59:K66)</f>
        <v>0</v>
      </c>
      <c r="L58" s="163"/>
      <c r="M58" s="163">
        <f>SUM(M59:M66)</f>
        <v>0</v>
      </c>
      <c r="N58" s="162"/>
      <c r="O58" s="162">
        <f>SUM(O59:O66)</f>
        <v>0.32</v>
      </c>
      <c r="P58" s="162"/>
      <c r="Q58" s="162">
        <f>SUM(Q59:Q66)</f>
        <v>0</v>
      </c>
      <c r="R58" s="163"/>
      <c r="S58" s="163"/>
      <c r="T58" s="163"/>
      <c r="U58" s="163"/>
      <c r="V58" s="163">
        <f>SUM(V59:V66)</f>
        <v>51.77</v>
      </c>
      <c r="W58" s="163"/>
      <c r="X58" s="163"/>
      <c r="Y58" s="163"/>
      <c r="AG58" t="s">
        <v>164</v>
      </c>
    </row>
    <row r="59" spans="1:60" outlineLevel="1" x14ac:dyDescent="0.2">
      <c r="A59" s="171">
        <v>10</v>
      </c>
      <c r="B59" s="172" t="s">
        <v>1770</v>
      </c>
      <c r="C59" s="179" t="s">
        <v>1771</v>
      </c>
      <c r="D59" s="173" t="s">
        <v>326</v>
      </c>
      <c r="E59" s="174">
        <v>1035.3</v>
      </c>
      <c r="F59" s="175"/>
      <c r="G59" s="176">
        <f>ROUND(E59*F59,2)</f>
        <v>0</v>
      </c>
      <c r="H59" s="158"/>
      <c r="I59" s="157">
        <f>ROUND(E59*H59,2)</f>
        <v>0</v>
      </c>
      <c r="J59" s="158"/>
      <c r="K59" s="157">
        <f>ROUND(E59*J59,2)</f>
        <v>0</v>
      </c>
      <c r="L59" s="157">
        <v>21</v>
      </c>
      <c r="M59" s="157">
        <f>G59*(1+L59/100)</f>
        <v>0</v>
      </c>
      <c r="N59" s="156">
        <v>3.1E-4</v>
      </c>
      <c r="O59" s="156">
        <f>ROUND(E59*N59,2)</f>
        <v>0.32</v>
      </c>
      <c r="P59" s="156">
        <v>0</v>
      </c>
      <c r="Q59" s="156">
        <f>ROUND(E59*P59,2)</f>
        <v>0</v>
      </c>
      <c r="R59" s="157" t="s">
        <v>402</v>
      </c>
      <c r="S59" s="157" t="s">
        <v>183</v>
      </c>
      <c r="T59" s="157" t="s">
        <v>595</v>
      </c>
      <c r="U59" s="157">
        <v>0</v>
      </c>
      <c r="V59" s="157">
        <f>ROUND(E59*U59,2)</f>
        <v>0</v>
      </c>
      <c r="W59" s="157"/>
      <c r="X59" s="157" t="s">
        <v>403</v>
      </c>
      <c r="Y59" s="157" t="s">
        <v>171</v>
      </c>
      <c r="Z59" s="147"/>
      <c r="AA59" s="147"/>
      <c r="AB59" s="147"/>
      <c r="AC59" s="147"/>
      <c r="AD59" s="147"/>
      <c r="AE59" s="147"/>
      <c r="AF59" s="147"/>
      <c r="AG59" s="147" t="s">
        <v>404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">
      <c r="A60" s="154"/>
      <c r="B60" s="155"/>
      <c r="C60" s="253" t="s">
        <v>1772</v>
      </c>
      <c r="D60" s="254"/>
      <c r="E60" s="254"/>
      <c r="F60" s="254"/>
      <c r="G60" s="254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174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">
      <c r="A61" s="154"/>
      <c r="B61" s="155"/>
      <c r="C61" s="185" t="s">
        <v>1773</v>
      </c>
      <c r="D61" s="183"/>
      <c r="E61" s="184">
        <v>997.1</v>
      </c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239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">
      <c r="A62" s="154"/>
      <c r="B62" s="155"/>
      <c r="C62" s="185" t="s">
        <v>1774</v>
      </c>
      <c r="D62" s="183"/>
      <c r="E62" s="184">
        <v>38.200000000000003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239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1">
        <v>11</v>
      </c>
      <c r="B63" s="172" t="s">
        <v>1775</v>
      </c>
      <c r="C63" s="179" t="s">
        <v>1776</v>
      </c>
      <c r="D63" s="173" t="s">
        <v>326</v>
      </c>
      <c r="E63" s="174">
        <v>1035.3</v>
      </c>
      <c r="F63" s="175"/>
      <c r="G63" s="176">
        <f>ROUND(E63*F63,2)</f>
        <v>0</v>
      </c>
      <c r="H63" s="158"/>
      <c r="I63" s="157">
        <f>ROUND(E63*H63,2)</f>
        <v>0</v>
      </c>
      <c r="J63" s="158"/>
      <c r="K63" s="157">
        <f>ROUND(E63*J63,2)</f>
        <v>0</v>
      </c>
      <c r="L63" s="157">
        <v>21</v>
      </c>
      <c r="M63" s="157">
        <f>G63*(1+L63/100)</f>
        <v>0</v>
      </c>
      <c r="N63" s="156">
        <v>0</v>
      </c>
      <c r="O63" s="156">
        <f>ROUND(E63*N63,2)</f>
        <v>0</v>
      </c>
      <c r="P63" s="156">
        <v>0</v>
      </c>
      <c r="Q63" s="156">
        <f>ROUND(E63*P63,2)</f>
        <v>0</v>
      </c>
      <c r="R63" s="157"/>
      <c r="S63" s="157" t="s">
        <v>183</v>
      </c>
      <c r="T63" s="157" t="s">
        <v>595</v>
      </c>
      <c r="U63" s="157">
        <v>0.05</v>
      </c>
      <c r="V63" s="157">
        <f>ROUND(E63*U63,2)</f>
        <v>51.77</v>
      </c>
      <c r="W63" s="157"/>
      <c r="X63" s="157" t="s">
        <v>234</v>
      </c>
      <c r="Y63" s="157" t="s">
        <v>171</v>
      </c>
      <c r="Z63" s="147"/>
      <c r="AA63" s="147"/>
      <c r="AB63" s="147"/>
      <c r="AC63" s="147"/>
      <c r="AD63" s="147"/>
      <c r="AE63" s="147"/>
      <c r="AF63" s="147"/>
      <c r="AG63" s="147" t="s">
        <v>235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">
      <c r="A64" s="154"/>
      <c r="B64" s="155"/>
      <c r="C64" s="253" t="s">
        <v>1777</v>
      </c>
      <c r="D64" s="254"/>
      <c r="E64" s="254"/>
      <c r="F64" s="254"/>
      <c r="G64" s="254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174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2" x14ac:dyDescent="0.2">
      <c r="A65" s="154"/>
      <c r="B65" s="155"/>
      <c r="C65" s="185" t="s">
        <v>1773</v>
      </c>
      <c r="D65" s="183"/>
      <c r="E65" s="184">
        <v>997.1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239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">
      <c r="A66" s="154"/>
      <c r="B66" s="155"/>
      <c r="C66" s="185" t="s">
        <v>1774</v>
      </c>
      <c r="D66" s="183"/>
      <c r="E66" s="184">
        <v>38.200000000000003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239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x14ac:dyDescent="0.2">
      <c r="A67" s="164" t="s">
        <v>163</v>
      </c>
      <c r="B67" s="165" t="s">
        <v>130</v>
      </c>
      <c r="C67" s="178" t="s">
        <v>131</v>
      </c>
      <c r="D67" s="166"/>
      <c r="E67" s="167"/>
      <c r="F67" s="168"/>
      <c r="G67" s="169">
        <f>SUMIF(AG68:AG92,"&lt;&gt;NOR",G68:G92)</f>
        <v>0</v>
      </c>
      <c r="H67" s="163"/>
      <c r="I67" s="163">
        <f>SUM(I68:I92)</f>
        <v>0</v>
      </c>
      <c r="J67" s="163"/>
      <c r="K67" s="163">
        <f>SUM(K68:K92)</f>
        <v>0</v>
      </c>
      <c r="L67" s="163"/>
      <c r="M67" s="163">
        <f>SUM(M68:M92)</f>
        <v>0</v>
      </c>
      <c r="N67" s="162"/>
      <c r="O67" s="162">
        <f>SUM(O68:O92)</f>
        <v>268.93</v>
      </c>
      <c r="P67" s="162"/>
      <c r="Q67" s="162">
        <f>SUM(Q68:Q92)</f>
        <v>0</v>
      </c>
      <c r="R67" s="163"/>
      <c r="S67" s="163"/>
      <c r="T67" s="163"/>
      <c r="U67" s="163"/>
      <c r="V67" s="163">
        <f>SUM(V68:V92)</f>
        <v>291.27999999999997</v>
      </c>
      <c r="W67" s="163"/>
      <c r="X67" s="163"/>
      <c r="Y67" s="163"/>
      <c r="AG67" t="s">
        <v>164</v>
      </c>
    </row>
    <row r="68" spans="1:60" outlineLevel="1" x14ac:dyDescent="0.2">
      <c r="A68" s="171">
        <v>12</v>
      </c>
      <c r="B68" s="172" t="s">
        <v>1778</v>
      </c>
      <c r="C68" s="179" t="s">
        <v>1779</v>
      </c>
      <c r="D68" s="173" t="s">
        <v>326</v>
      </c>
      <c r="E68" s="174">
        <v>1035.3</v>
      </c>
      <c r="F68" s="175"/>
      <c r="G68" s="176">
        <f>ROUND(E68*F68,2)</f>
        <v>0</v>
      </c>
      <c r="H68" s="158"/>
      <c r="I68" s="157">
        <f>ROUND(E68*H68,2)</f>
        <v>0</v>
      </c>
      <c r="J68" s="158"/>
      <c r="K68" s="157">
        <f>ROUND(E68*J68,2)</f>
        <v>0</v>
      </c>
      <c r="L68" s="157">
        <v>21</v>
      </c>
      <c r="M68" s="157">
        <f>G68*(1+L68/100)</f>
        <v>0</v>
      </c>
      <c r="N68" s="156">
        <v>0</v>
      </c>
      <c r="O68" s="156">
        <f>ROUND(E68*N68,2)</f>
        <v>0</v>
      </c>
      <c r="P68" s="156">
        <v>0</v>
      </c>
      <c r="Q68" s="156">
        <f>ROUND(E68*P68,2)</f>
        <v>0</v>
      </c>
      <c r="R68" s="157"/>
      <c r="S68" s="157" t="s">
        <v>183</v>
      </c>
      <c r="T68" s="157" t="s">
        <v>595</v>
      </c>
      <c r="U68" s="157">
        <v>0.16</v>
      </c>
      <c r="V68" s="157">
        <f>ROUND(E68*U68,2)</f>
        <v>165.65</v>
      </c>
      <c r="W68" s="157"/>
      <c r="X68" s="157" t="s">
        <v>234</v>
      </c>
      <c r="Y68" s="157" t="s">
        <v>171</v>
      </c>
      <c r="Z68" s="147"/>
      <c r="AA68" s="147"/>
      <c r="AB68" s="147"/>
      <c r="AC68" s="147"/>
      <c r="AD68" s="147"/>
      <c r="AE68" s="147"/>
      <c r="AF68" s="147"/>
      <c r="AG68" s="147" t="s">
        <v>235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">
      <c r="A69" s="154"/>
      <c r="B69" s="155"/>
      <c r="C69" s="253" t="s">
        <v>1780</v>
      </c>
      <c r="D69" s="254"/>
      <c r="E69" s="254"/>
      <c r="F69" s="254"/>
      <c r="G69" s="254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174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2" x14ac:dyDescent="0.2">
      <c r="A70" s="154"/>
      <c r="B70" s="155"/>
      <c r="C70" s="185" t="s">
        <v>1773</v>
      </c>
      <c r="D70" s="183"/>
      <c r="E70" s="184">
        <v>997.1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239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">
      <c r="A71" s="154"/>
      <c r="B71" s="155"/>
      <c r="C71" s="185" t="s">
        <v>1774</v>
      </c>
      <c r="D71" s="183"/>
      <c r="E71" s="184">
        <v>38.200000000000003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239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71">
        <v>13</v>
      </c>
      <c r="B72" s="172" t="s">
        <v>1781</v>
      </c>
      <c r="C72" s="179" t="s">
        <v>1782</v>
      </c>
      <c r="D72" s="173" t="s">
        <v>326</v>
      </c>
      <c r="E72" s="174">
        <v>1046.9549999999999</v>
      </c>
      <c r="F72" s="175"/>
      <c r="G72" s="176">
        <f>ROUND(E72*F72,2)</f>
        <v>0</v>
      </c>
      <c r="H72" s="158"/>
      <c r="I72" s="157">
        <f>ROUND(E72*H72,2)</f>
        <v>0</v>
      </c>
      <c r="J72" s="158"/>
      <c r="K72" s="157">
        <f>ROUND(E72*J72,2)</f>
        <v>0</v>
      </c>
      <c r="L72" s="157">
        <v>21</v>
      </c>
      <c r="M72" s="157">
        <f>G72*(1+L72/100)</f>
        <v>0</v>
      </c>
      <c r="N72" s="156">
        <v>0</v>
      </c>
      <c r="O72" s="156">
        <f>ROUND(E72*N72,2)</f>
        <v>0</v>
      </c>
      <c r="P72" s="156">
        <v>0</v>
      </c>
      <c r="Q72" s="156">
        <f>ROUND(E72*P72,2)</f>
        <v>0</v>
      </c>
      <c r="R72" s="157"/>
      <c r="S72" s="157" t="s">
        <v>183</v>
      </c>
      <c r="T72" s="157" t="s">
        <v>595</v>
      </c>
      <c r="U72" s="157">
        <v>0.12</v>
      </c>
      <c r="V72" s="157">
        <f>ROUND(E72*U72,2)</f>
        <v>125.63</v>
      </c>
      <c r="W72" s="157"/>
      <c r="X72" s="157" t="s">
        <v>234</v>
      </c>
      <c r="Y72" s="157" t="s">
        <v>171</v>
      </c>
      <c r="Z72" s="147"/>
      <c r="AA72" s="147"/>
      <c r="AB72" s="147"/>
      <c r="AC72" s="147"/>
      <c r="AD72" s="147"/>
      <c r="AE72" s="147"/>
      <c r="AF72" s="147"/>
      <c r="AG72" s="147" t="s">
        <v>235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">
      <c r="A73" s="154"/>
      <c r="B73" s="155"/>
      <c r="C73" s="253" t="s">
        <v>1783</v>
      </c>
      <c r="D73" s="254"/>
      <c r="E73" s="254"/>
      <c r="F73" s="254"/>
      <c r="G73" s="254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174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2" x14ac:dyDescent="0.2">
      <c r="A74" s="154"/>
      <c r="B74" s="155"/>
      <c r="C74" s="185" t="s">
        <v>1784</v>
      </c>
      <c r="D74" s="183"/>
      <c r="E74" s="184">
        <v>1046.9549999999999</v>
      </c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239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71">
        <v>14</v>
      </c>
      <c r="B75" s="172" t="s">
        <v>1785</v>
      </c>
      <c r="C75" s="179" t="s">
        <v>1786</v>
      </c>
      <c r="D75" s="173" t="s">
        <v>326</v>
      </c>
      <c r="E75" s="174">
        <v>40.11</v>
      </c>
      <c r="F75" s="175"/>
      <c r="G75" s="176">
        <f>ROUND(E75*F75,2)</f>
        <v>0</v>
      </c>
      <c r="H75" s="158"/>
      <c r="I75" s="157">
        <f>ROUND(E75*H75,2)</f>
        <v>0</v>
      </c>
      <c r="J75" s="158"/>
      <c r="K75" s="157">
        <f>ROUND(E75*J75,2)</f>
        <v>0</v>
      </c>
      <c r="L75" s="157">
        <v>21</v>
      </c>
      <c r="M75" s="157">
        <f>G75*(1+L75/100)</f>
        <v>0</v>
      </c>
      <c r="N75" s="156">
        <v>1.74E-3</v>
      </c>
      <c r="O75" s="156">
        <f>ROUND(E75*N75,2)</f>
        <v>7.0000000000000007E-2</v>
      </c>
      <c r="P75" s="156">
        <v>0</v>
      </c>
      <c r="Q75" s="156">
        <f>ROUND(E75*P75,2)</f>
        <v>0</v>
      </c>
      <c r="R75" s="157" t="s">
        <v>402</v>
      </c>
      <c r="S75" s="157" t="s">
        <v>183</v>
      </c>
      <c r="T75" s="157" t="s">
        <v>595</v>
      </c>
      <c r="U75" s="157">
        <v>0</v>
      </c>
      <c r="V75" s="157">
        <f>ROUND(E75*U75,2)</f>
        <v>0</v>
      </c>
      <c r="W75" s="157"/>
      <c r="X75" s="157" t="s">
        <v>403</v>
      </c>
      <c r="Y75" s="157" t="s">
        <v>171</v>
      </c>
      <c r="Z75" s="147"/>
      <c r="AA75" s="147"/>
      <c r="AB75" s="147"/>
      <c r="AC75" s="147"/>
      <c r="AD75" s="147"/>
      <c r="AE75" s="147"/>
      <c r="AF75" s="147"/>
      <c r="AG75" s="147" t="s">
        <v>404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2" x14ac:dyDescent="0.2">
      <c r="A76" s="154"/>
      <c r="B76" s="155"/>
      <c r="C76" s="253" t="s">
        <v>1783</v>
      </c>
      <c r="D76" s="254"/>
      <c r="E76" s="254"/>
      <c r="F76" s="254"/>
      <c r="G76" s="254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174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 x14ac:dyDescent="0.2">
      <c r="A77" s="154"/>
      <c r="B77" s="155"/>
      <c r="C77" s="185" t="s">
        <v>1787</v>
      </c>
      <c r="D77" s="183"/>
      <c r="E77" s="184">
        <v>40.11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239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2.5" outlineLevel="1" x14ac:dyDescent="0.2">
      <c r="A78" s="171">
        <v>15</v>
      </c>
      <c r="B78" s="172" t="s">
        <v>1788</v>
      </c>
      <c r="C78" s="179" t="s">
        <v>1789</v>
      </c>
      <c r="D78" s="173" t="s">
        <v>414</v>
      </c>
      <c r="E78" s="174">
        <v>4</v>
      </c>
      <c r="F78" s="175"/>
      <c r="G78" s="176">
        <f>ROUND(E78*F78,2)</f>
        <v>0</v>
      </c>
      <c r="H78" s="158"/>
      <c r="I78" s="157">
        <f>ROUND(E78*H78,2)</f>
        <v>0</v>
      </c>
      <c r="J78" s="158"/>
      <c r="K78" s="157">
        <f>ROUND(E78*J78,2)</f>
        <v>0</v>
      </c>
      <c r="L78" s="157">
        <v>21</v>
      </c>
      <c r="M78" s="157">
        <f>G78*(1+L78/100)</f>
        <v>0</v>
      </c>
      <c r="N78" s="156">
        <v>7.4685899999999998</v>
      </c>
      <c r="O78" s="156">
        <f>ROUND(E78*N78,2)</f>
        <v>29.87</v>
      </c>
      <c r="P78" s="156">
        <v>0</v>
      </c>
      <c r="Q78" s="156">
        <f>ROUND(E78*P78,2)</f>
        <v>0</v>
      </c>
      <c r="R78" s="157"/>
      <c r="S78" s="157" t="s">
        <v>183</v>
      </c>
      <c r="T78" s="157" t="s">
        <v>595</v>
      </c>
      <c r="U78" s="157">
        <v>0</v>
      </c>
      <c r="V78" s="157">
        <f>ROUND(E78*U78,2)</f>
        <v>0</v>
      </c>
      <c r="W78" s="157"/>
      <c r="X78" s="157" t="s">
        <v>201</v>
      </c>
      <c r="Y78" s="157" t="s">
        <v>171</v>
      </c>
      <c r="Z78" s="147"/>
      <c r="AA78" s="147"/>
      <c r="AB78" s="147"/>
      <c r="AC78" s="147"/>
      <c r="AD78" s="147"/>
      <c r="AE78" s="147"/>
      <c r="AF78" s="147"/>
      <c r="AG78" s="147" t="s">
        <v>202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2" x14ac:dyDescent="0.2">
      <c r="A79" s="154"/>
      <c r="B79" s="155"/>
      <c r="C79" s="253" t="s">
        <v>1790</v>
      </c>
      <c r="D79" s="254"/>
      <c r="E79" s="254"/>
      <c r="F79" s="254"/>
      <c r="G79" s="254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174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22.5" outlineLevel="3" x14ac:dyDescent="0.2">
      <c r="A80" s="154"/>
      <c r="B80" s="155"/>
      <c r="C80" s="251" t="s">
        <v>1791</v>
      </c>
      <c r="D80" s="252"/>
      <c r="E80" s="252"/>
      <c r="F80" s="252"/>
      <c r="G80" s="252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174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77" t="str">
        <f>C80</f>
        <v>- typ stožáru STP 6-A výšky 6,0 m s výložníkem UD1 1500A (výložník délky 1,50 m) a osazením svítidla MARUT L ZP 9K0750 LED, vč. elektrovýstroje</v>
      </c>
      <c r="BB80" s="147"/>
      <c r="BC80" s="147"/>
      <c r="BD80" s="147"/>
      <c r="BE80" s="147"/>
      <c r="BF80" s="147"/>
      <c r="BG80" s="147"/>
      <c r="BH80" s="147"/>
    </row>
    <row r="81" spans="1:60" outlineLevel="3" x14ac:dyDescent="0.2">
      <c r="A81" s="154"/>
      <c r="B81" s="155"/>
      <c r="C81" s="251" t="s">
        <v>1792</v>
      </c>
      <c r="D81" s="252"/>
      <c r="E81" s="252"/>
      <c r="F81" s="252"/>
      <c r="G81" s="252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174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22.5" outlineLevel="1" x14ac:dyDescent="0.2">
      <c r="A82" s="171">
        <v>16</v>
      </c>
      <c r="B82" s="172" t="s">
        <v>1788</v>
      </c>
      <c r="C82" s="179" t="s">
        <v>1789</v>
      </c>
      <c r="D82" s="173" t="s">
        <v>414</v>
      </c>
      <c r="E82" s="174">
        <v>32</v>
      </c>
      <c r="F82" s="175"/>
      <c r="G82" s="176">
        <f>ROUND(E82*F82,2)</f>
        <v>0</v>
      </c>
      <c r="H82" s="158"/>
      <c r="I82" s="157">
        <f>ROUND(E82*H82,2)</f>
        <v>0</v>
      </c>
      <c r="J82" s="158"/>
      <c r="K82" s="157">
        <f>ROUND(E82*J82,2)</f>
        <v>0</v>
      </c>
      <c r="L82" s="157">
        <v>21</v>
      </c>
      <c r="M82" s="157">
        <f>G82*(1+L82/100)</f>
        <v>0</v>
      </c>
      <c r="N82" s="156">
        <v>7.4685899999999998</v>
      </c>
      <c r="O82" s="156">
        <f>ROUND(E82*N82,2)</f>
        <v>238.99</v>
      </c>
      <c r="P82" s="156">
        <v>0</v>
      </c>
      <c r="Q82" s="156">
        <f>ROUND(E82*P82,2)</f>
        <v>0</v>
      </c>
      <c r="R82" s="157"/>
      <c r="S82" s="157" t="s">
        <v>183</v>
      </c>
      <c r="T82" s="157" t="s">
        <v>595</v>
      </c>
      <c r="U82" s="157">
        <v>0</v>
      </c>
      <c r="V82" s="157">
        <f>ROUND(E82*U82,2)</f>
        <v>0</v>
      </c>
      <c r="W82" s="157"/>
      <c r="X82" s="157" t="s">
        <v>201</v>
      </c>
      <c r="Y82" s="157" t="s">
        <v>171</v>
      </c>
      <c r="Z82" s="147"/>
      <c r="AA82" s="147"/>
      <c r="AB82" s="147"/>
      <c r="AC82" s="147"/>
      <c r="AD82" s="147"/>
      <c r="AE82" s="147"/>
      <c r="AF82" s="147"/>
      <c r="AG82" s="147" t="s">
        <v>202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2" x14ac:dyDescent="0.2">
      <c r="A83" s="154"/>
      <c r="B83" s="155"/>
      <c r="C83" s="253" t="s">
        <v>1793</v>
      </c>
      <c r="D83" s="254"/>
      <c r="E83" s="254"/>
      <c r="F83" s="254"/>
      <c r="G83" s="254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174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2.5" outlineLevel="3" x14ac:dyDescent="0.2">
      <c r="A84" s="154"/>
      <c r="B84" s="155"/>
      <c r="C84" s="251" t="s">
        <v>1794</v>
      </c>
      <c r="D84" s="252"/>
      <c r="E84" s="252"/>
      <c r="F84" s="252"/>
      <c r="G84" s="252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174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77" t="str">
        <f>C84</f>
        <v>- typ stožáru JBUD 8 ST výšky 8,0 m s výložníkem UD 1/89-500 a UD 1/89-2000 (výložník délky 0,50 m - 9x, s výložníkem délky 2,0 m - 23 ks) a osazením svítidla MARUT 6K0740 LED, vč. elektrovýstroje</v>
      </c>
      <c r="BB84" s="147"/>
      <c r="BC84" s="147"/>
      <c r="BD84" s="147"/>
      <c r="BE84" s="147"/>
      <c r="BF84" s="147"/>
      <c r="BG84" s="147"/>
      <c r="BH84" s="147"/>
    </row>
    <row r="85" spans="1:60" outlineLevel="3" x14ac:dyDescent="0.2">
      <c r="A85" s="154"/>
      <c r="B85" s="155"/>
      <c r="C85" s="251" t="s">
        <v>1792</v>
      </c>
      <c r="D85" s="252"/>
      <c r="E85" s="252"/>
      <c r="F85" s="252"/>
      <c r="G85" s="252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174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2" x14ac:dyDescent="0.2">
      <c r="A86" s="154"/>
      <c r="B86" s="155"/>
      <c r="C86" s="185" t="s">
        <v>1795</v>
      </c>
      <c r="D86" s="183"/>
      <c r="E86" s="184">
        <v>9</v>
      </c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239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3" x14ac:dyDescent="0.2">
      <c r="A87" s="154"/>
      <c r="B87" s="155"/>
      <c r="C87" s="185" t="s">
        <v>1796</v>
      </c>
      <c r="D87" s="183"/>
      <c r="E87" s="184">
        <v>23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239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71">
        <v>17</v>
      </c>
      <c r="B88" s="172" t="s">
        <v>1797</v>
      </c>
      <c r="C88" s="179" t="s">
        <v>1798</v>
      </c>
      <c r="D88" s="173" t="s">
        <v>326</v>
      </c>
      <c r="E88" s="174">
        <v>1035.3</v>
      </c>
      <c r="F88" s="175"/>
      <c r="G88" s="176">
        <f>ROUND(E88*F88,2)</f>
        <v>0</v>
      </c>
      <c r="H88" s="158"/>
      <c r="I88" s="157">
        <f>ROUND(E88*H88,2)</f>
        <v>0</v>
      </c>
      <c r="J88" s="158"/>
      <c r="K88" s="157">
        <f>ROUND(E88*J88,2)</f>
        <v>0</v>
      </c>
      <c r="L88" s="157">
        <v>21</v>
      </c>
      <c r="M88" s="157">
        <f>G88*(1+L88/100)</f>
        <v>0</v>
      </c>
      <c r="N88" s="156">
        <v>0</v>
      </c>
      <c r="O88" s="156">
        <f>ROUND(E88*N88,2)</f>
        <v>0</v>
      </c>
      <c r="P88" s="156">
        <v>0</v>
      </c>
      <c r="Q88" s="156">
        <f>ROUND(E88*P88,2)</f>
        <v>0</v>
      </c>
      <c r="R88" s="157" t="s">
        <v>402</v>
      </c>
      <c r="S88" s="157" t="s">
        <v>183</v>
      </c>
      <c r="T88" s="157" t="s">
        <v>595</v>
      </c>
      <c r="U88" s="157">
        <v>0</v>
      </c>
      <c r="V88" s="157">
        <f>ROUND(E88*U88,2)</f>
        <v>0</v>
      </c>
      <c r="W88" s="157"/>
      <c r="X88" s="157" t="s">
        <v>403</v>
      </c>
      <c r="Y88" s="157" t="s">
        <v>171</v>
      </c>
      <c r="Z88" s="147"/>
      <c r="AA88" s="147"/>
      <c r="AB88" s="147"/>
      <c r="AC88" s="147"/>
      <c r="AD88" s="147"/>
      <c r="AE88" s="147"/>
      <c r="AF88" s="147"/>
      <c r="AG88" s="147" t="s">
        <v>404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2" x14ac:dyDescent="0.2">
      <c r="A89" s="154"/>
      <c r="B89" s="155"/>
      <c r="C89" s="253" t="s">
        <v>1799</v>
      </c>
      <c r="D89" s="254"/>
      <c r="E89" s="254"/>
      <c r="F89" s="254"/>
      <c r="G89" s="254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174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 x14ac:dyDescent="0.2">
      <c r="A90" s="154"/>
      <c r="B90" s="155"/>
      <c r="C90" s="185" t="s">
        <v>1773</v>
      </c>
      <c r="D90" s="183"/>
      <c r="E90" s="184">
        <v>997.1</v>
      </c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239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3" x14ac:dyDescent="0.2">
      <c r="A91" s="154"/>
      <c r="B91" s="155"/>
      <c r="C91" s="185" t="s">
        <v>1774</v>
      </c>
      <c r="D91" s="183"/>
      <c r="E91" s="184">
        <v>38.200000000000003</v>
      </c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239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86">
        <v>18</v>
      </c>
      <c r="B92" s="187" t="s">
        <v>1800</v>
      </c>
      <c r="C92" s="192" t="s">
        <v>1801</v>
      </c>
      <c r="D92" s="188" t="s">
        <v>512</v>
      </c>
      <c r="E92" s="189">
        <v>1035.3</v>
      </c>
      <c r="F92" s="190"/>
      <c r="G92" s="191">
        <f>ROUND(E92*F92,2)</f>
        <v>0</v>
      </c>
      <c r="H92" s="158"/>
      <c r="I92" s="157">
        <f>ROUND(E92*H92,2)</f>
        <v>0</v>
      </c>
      <c r="J92" s="158"/>
      <c r="K92" s="157">
        <f>ROUND(E92*J92,2)</f>
        <v>0</v>
      </c>
      <c r="L92" s="157">
        <v>21</v>
      </c>
      <c r="M92" s="157">
        <f>G92*(1+L92/100)</f>
        <v>0</v>
      </c>
      <c r="N92" s="156">
        <v>0</v>
      </c>
      <c r="O92" s="156">
        <f>ROUND(E92*N92,2)</f>
        <v>0</v>
      </c>
      <c r="P92" s="156">
        <v>0</v>
      </c>
      <c r="Q92" s="156">
        <f>ROUND(E92*P92,2)</f>
        <v>0</v>
      </c>
      <c r="R92" s="157"/>
      <c r="S92" s="157" t="s">
        <v>183</v>
      </c>
      <c r="T92" s="157" t="s">
        <v>1010</v>
      </c>
      <c r="U92" s="157">
        <v>0</v>
      </c>
      <c r="V92" s="157">
        <f>ROUND(E92*U92,2)</f>
        <v>0</v>
      </c>
      <c r="W92" s="157"/>
      <c r="X92" s="157" t="s">
        <v>201</v>
      </c>
      <c r="Y92" s="157" t="s">
        <v>171</v>
      </c>
      <c r="Z92" s="147"/>
      <c r="AA92" s="147"/>
      <c r="AB92" s="147"/>
      <c r="AC92" s="147"/>
      <c r="AD92" s="147"/>
      <c r="AE92" s="147"/>
      <c r="AF92" s="147"/>
      <c r="AG92" s="147" t="s">
        <v>202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x14ac:dyDescent="0.2">
      <c r="A93" s="164" t="s">
        <v>163</v>
      </c>
      <c r="B93" s="165" t="s">
        <v>132</v>
      </c>
      <c r="C93" s="178" t="s">
        <v>133</v>
      </c>
      <c r="D93" s="166"/>
      <c r="E93" s="167"/>
      <c r="F93" s="168"/>
      <c r="G93" s="169">
        <f>SUMIF(AG94:AG106,"&lt;&gt;NOR",G94:G106)</f>
        <v>0</v>
      </c>
      <c r="H93" s="163"/>
      <c r="I93" s="163">
        <f>SUM(I94:I106)</f>
        <v>0</v>
      </c>
      <c r="J93" s="163"/>
      <c r="K93" s="163">
        <f>SUM(K94:K106)</f>
        <v>0</v>
      </c>
      <c r="L93" s="163"/>
      <c r="M93" s="163">
        <f>SUM(M94:M106)</f>
        <v>0</v>
      </c>
      <c r="N93" s="162"/>
      <c r="O93" s="162">
        <f>SUM(O94:O106)</f>
        <v>0</v>
      </c>
      <c r="P93" s="162"/>
      <c r="Q93" s="162">
        <f>SUM(Q94:Q106)</f>
        <v>0</v>
      </c>
      <c r="R93" s="163"/>
      <c r="S93" s="163"/>
      <c r="T93" s="163"/>
      <c r="U93" s="163"/>
      <c r="V93" s="163">
        <f>SUM(V94:V106)</f>
        <v>11.82</v>
      </c>
      <c r="W93" s="163"/>
      <c r="X93" s="163"/>
      <c r="Y93" s="163"/>
      <c r="AG93" t="s">
        <v>164</v>
      </c>
    </row>
    <row r="94" spans="1:60" outlineLevel="1" x14ac:dyDescent="0.2">
      <c r="A94" s="171">
        <v>19</v>
      </c>
      <c r="B94" s="172" t="s">
        <v>543</v>
      </c>
      <c r="C94" s="179" t="s">
        <v>544</v>
      </c>
      <c r="D94" s="173" t="s">
        <v>370</v>
      </c>
      <c r="E94" s="174">
        <v>90.825000000000003</v>
      </c>
      <c r="F94" s="175"/>
      <c r="G94" s="176">
        <f>ROUND(E94*F94,2)</f>
        <v>0</v>
      </c>
      <c r="H94" s="158"/>
      <c r="I94" s="157">
        <f>ROUND(E94*H94,2)</f>
        <v>0</v>
      </c>
      <c r="J94" s="158"/>
      <c r="K94" s="157">
        <f>ROUND(E94*J94,2)</f>
        <v>0</v>
      </c>
      <c r="L94" s="157">
        <v>21</v>
      </c>
      <c r="M94" s="157">
        <f>G94*(1+L94/100)</f>
        <v>0</v>
      </c>
      <c r="N94" s="156">
        <v>0</v>
      </c>
      <c r="O94" s="156">
        <f>ROUND(E94*N94,2)</f>
        <v>0</v>
      </c>
      <c r="P94" s="156">
        <v>0</v>
      </c>
      <c r="Q94" s="156">
        <f>ROUND(E94*P94,2)</f>
        <v>0</v>
      </c>
      <c r="R94" s="157"/>
      <c r="S94" s="157" t="s">
        <v>183</v>
      </c>
      <c r="T94" s="157" t="s">
        <v>595</v>
      </c>
      <c r="U94" s="157">
        <v>7.0000000000000007E-2</v>
      </c>
      <c r="V94" s="157">
        <f>ROUND(E94*U94,2)</f>
        <v>6.36</v>
      </c>
      <c r="W94" s="157"/>
      <c r="X94" s="157" t="s">
        <v>234</v>
      </c>
      <c r="Y94" s="157" t="s">
        <v>171</v>
      </c>
      <c r="Z94" s="147"/>
      <c r="AA94" s="147"/>
      <c r="AB94" s="147"/>
      <c r="AC94" s="147"/>
      <c r="AD94" s="147"/>
      <c r="AE94" s="147"/>
      <c r="AF94" s="147"/>
      <c r="AG94" s="147" t="s">
        <v>235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">
      <c r="A95" s="154"/>
      <c r="B95" s="155"/>
      <c r="C95" s="253" t="s">
        <v>1802</v>
      </c>
      <c r="D95" s="254"/>
      <c r="E95" s="254"/>
      <c r="F95" s="254"/>
      <c r="G95" s="254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174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2" x14ac:dyDescent="0.2">
      <c r="A96" s="154"/>
      <c r="B96" s="155"/>
      <c r="C96" s="185" t="s">
        <v>1803</v>
      </c>
      <c r="D96" s="183"/>
      <c r="E96" s="184">
        <v>90.825000000000003</v>
      </c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239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71">
        <v>20</v>
      </c>
      <c r="B97" s="172" t="s">
        <v>1032</v>
      </c>
      <c r="C97" s="179" t="s">
        <v>1033</v>
      </c>
      <c r="D97" s="173" t="s">
        <v>370</v>
      </c>
      <c r="E97" s="174">
        <v>331.25439999999998</v>
      </c>
      <c r="F97" s="175"/>
      <c r="G97" s="176">
        <f>ROUND(E97*F97,2)</f>
        <v>0</v>
      </c>
      <c r="H97" s="158"/>
      <c r="I97" s="157">
        <f>ROUND(E97*H97,2)</f>
        <v>0</v>
      </c>
      <c r="J97" s="158"/>
      <c r="K97" s="157">
        <f>ROUND(E97*J97,2)</f>
        <v>0</v>
      </c>
      <c r="L97" s="157">
        <v>21</v>
      </c>
      <c r="M97" s="157">
        <f>G97*(1+L97/100)</f>
        <v>0</v>
      </c>
      <c r="N97" s="156">
        <v>0</v>
      </c>
      <c r="O97" s="156">
        <f>ROUND(E97*N97,2)</f>
        <v>0</v>
      </c>
      <c r="P97" s="156">
        <v>0</v>
      </c>
      <c r="Q97" s="156">
        <f>ROUND(E97*P97,2)</f>
        <v>0</v>
      </c>
      <c r="R97" s="157"/>
      <c r="S97" s="157" t="s">
        <v>183</v>
      </c>
      <c r="T97" s="157" t="s">
        <v>595</v>
      </c>
      <c r="U97" s="157">
        <v>1.0999999999999999E-2</v>
      </c>
      <c r="V97" s="157">
        <f>ROUND(E97*U97,2)</f>
        <v>3.64</v>
      </c>
      <c r="W97" s="157"/>
      <c r="X97" s="157" t="s">
        <v>234</v>
      </c>
      <c r="Y97" s="157" t="s">
        <v>171</v>
      </c>
      <c r="Z97" s="147"/>
      <c r="AA97" s="147"/>
      <c r="AB97" s="147"/>
      <c r="AC97" s="147"/>
      <c r="AD97" s="147"/>
      <c r="AE97" s="147"/>
      <c r="AF97" s="147"/>
      <c r="AG97" s="147" t="s">
        <v>235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2" x14ac:dyDescent="0.2">
      <c r="A98" s="154"/>
      <c r="B98" s="155"/>
      <c r="C98" s="253" t="s">
        <v>1804</v>
      </c>
      <c r="D98" s="254"/>
      <c r="E98" s="254"/>
      <c r="F98" s="254"/>
      <c r="G98" s="254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174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2" x14ac:dyDescent="0.2">
      <c r="A99" s="154"/>
      <c r="B99" s="155"/>
      <c r="C99" s="185" t="s">
        <v>1805</v>
      </c>
      <c r="D99" s="183"/>
      <c r="E99" s="184">
        <v>372.34980000000002</v>
      </c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239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3" x14ac:dyDescent="0.2">
      <c r="A100" s="154"/>
      <c r="B100" s="155"/>
      <c r="C100" s="185" t="s">
        <v>1806</v>
      </c>
      <c r="D100" s="183"/>
      <c r="E100" s="184">
        <v>38.809600000000003</v>
      </c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239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3" x14ac:dyDescent="0.2">
      <c r="A101" s="154"/>
      <c r="B101" s="155"/>
      <c r="C101" s="185" t="s">
        <v>1807</v>
      </c>
      <c r="D101" s="183"/>
      <c r="E101" s="184">
        <v>10.92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239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3" x14ac:dyDescent="0.2">
      <c r="A102" s="154"/>
      <c r="B102" s="155"/>
      <c r="C102" s="185" t="s">
        <v>1808</v>
      </c>
      <c r="D102" s="183"/>
      <c r="E102" s="184">
        <v>-90.825000000000003</v>
      </c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239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22.5" outlineLevel="1" x14ac:dyDescent="0.2">
      <c r="A103" s="186">
        <v>21</v>
      </c>
      <c r="B103" s="187" t="s">
        <v>1809</v>
      </c>
      <c r="C103" s="192" t="s">
        <v>1810</v>
      </c>
      <c r="D103" s="188" t="s">
        <v>370</v>
      </c>
      <c r="E103" s="189">
        <v>90.825000000000003</v>
      </c>
      <c r="F103" s="190"/>
      <c r="G103" s="191">
        <f>ROUND(E103*F103,2)</f>
        <v>0</v>
      </c>
      <c r="H103" s="158"/>
      <c r="I103" s="157">
        <f>ROUND(E103*H103,2)</f>
        <v>0</v>
      </c>
      <c r="J103" s="158"/>
      <c r="K103" s="157">
        <f>ROUND(E103*J103,2)</f>
        <v>0</v>
      </c>
      <c r="L103" s="157">
        <v>21</v>
      </c>
      <c r="M103" s="157">
        <f>G103*(1+L103/100)</f>
        <v>0</v>
      </c>
      <c r="N103" s="156">
        <v>0</v>
      </c>
      <c r="O103" s="156">
        <f>ROUND(E103*N103,2)</f>
        <v>0</v>
      </c>
      <c r="P103" s="156">
        <v>0</v>
      </c>
      <c r="Q103" s="156">
        <f>ROUND(E103*P103,2)</f>
        <v>0</v>
      </c>
      <c r="R103" s="157"/>
      <c r="S103" s="157" t="s">
        <v>183</v>
      </c>
      <c r="T103" s="157" t="s">
        <v>595</v>
      </c>
      <c r="U103" s="157">
        <v>0</v>
      </c>
      <c r="V103" s="157">
        <f>ROUND(E103*U103,2)</f>
        <v>0</v>
      </c>
      <c r="W103" s="157"/>
      <c r="X103" s="157" t="s">
        <v>234</v>
      </c>
      <c r="Y103" s="157" t="s">
        <v>171</v>
      </c>
      <c r="Z103" s="147"/>
      <c r="AA103" s="147"/>
      <c r="AB103" s="147"/>
      <c r="AC103" s="147"/>
      <c r="AD103" s="147"/>
      <c r="AE103" s="147"/>
      <c r="AF103" s="147"/>
      <c r="AG103" s="147" t="s">
        <v>235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1">
        <v>22</v>
      </c>
      <c r="B104" s="172" t="s">
        <v>588</v>
      </c>
      <c r="C104" s="179" t="s">
        <v>589</v>
      </c>
      <c r="D104" s="173" t="s">
        <v>401</v>
      </c>
      <c r="E104" s="174">
        <v>181.65</v>
      </c>
      <c r="F104" s="175"/>
      <c r="G104" s="176">
        <f>ROUND(E104*F104,2)</f>
        <v>0</v>
      </c>
      <c r="H104" s="158"/>
      <c r="I104" s="157">
        <f>ROUND(E104*H104,2)</f>
        <v>0</v>
      </c>
      <c r="J104" s="158"/>
      <c r="K104" s="157">
        <f>ROUND(E104*J104,2)</f>
        <v>0</v>
      </c>
      <c r="L104" s="157">
        <v>21</v>
      </c>
      <c r="M104" s="157">
        <f>G104*(1+L104/100)</f>
        <v>0</v>
      </c>
      <c r="N104" s="156">
        <v>0</v>
      </c>
      <c r="O104" s="156">
        <f>ROUND(E104*N104,2)</f>
        <v>0</v>
      </c>
      <c r="P104" s="156">
        <v>0</v>
      </c>
      <c r="Q104" s="156">
        <f>ROUND(E104*P104,2)</f>
        <v>0</v>
      </c>
      <c r="R104" s="157"/>
      <c r="S104" s="157" t="s">
        <v>183</v>
      </c>
      <c r="T104" s="157" t="s">
        <v>595</v>
      </c>
      <c r="U104" s="157">
        <v>0.01</v>
      </c>
      <c r="V104" s="157">
        <f>ROUND(E104*U104,2)</f>
        <v>1.82</v>
      </c>
      <c r="W104" s="157"/>
      <c r="X104" s="157" t="s">
        <v>234</v>
      </c>
      <c r="Y104" s="157" t="s">
        <v>171</v>
      </c>
      <c r="Z104" s="147"/>
      <c r="AA104" s="147"/>
      <c r="AB104" s="147"/>
      <c r="AC104" s="147"/>
      <c r="AD104" s="147"/>
      <c r="AE104" s="147"/>
      <c r="AF104" s="147"/>
      <c r="AG104" s="147" t="s">
        <v>235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2" x14ac:dyDescent="0.2">
      <c r="A105" s="154"/>
      <c r="B105" s="155"/>
      <c r="C105" s="253" t="s">
        <v>590</v>
      </c>
      <c r="D105" s="254"/>
      <c r="E105" s="254"/>
      <c r="F105" s="254"/>
      <c r="G105" s="254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174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2" x14ac:dyDescent="0.2">
      <c r="A106" s="154"/>
      <c r="B106" s="155"/>
      <c r="C106" s="185" t="s">
        <v>1811</v>
      </c>
      <c r="D106" s="183"/>
      <c r="E106" s="184">
        <v>181.65</v>
      </c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239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x14ac:dyDescent="0.2">
      <c r="A107" s="3"/>
      <c r="B107" s="4"/>
      <c r="C107" s="180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AE107">
        <v>15</v>
      </c>
      <c r="AF107">
        <v>21</v>
      </c>
      <c r="AG107" t="s">
        <v>149</v>
      </c>
    </row>
    <row r="108" spans="1:60" x14ac:dyDescent="0.2">
      <c r="A108" s="150"/>
      <c r="B108" s="151" t="s">
        <v>31</v>
      </c>
      <c r="C108" s="181"/>
      <c r="D108" s="152"/>
      <c r="E108" s="153"/>
      <c r="F108" s="153"/>
      <c r="G108" s="170">
        <f>G8+G52+G58+G67+G93</f>
        <v>0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AE108">
        <f>SUMIF(L7:L106,AE107,G7:G106)</f>
        <v>0</v>
      </c>
      <c r="AF108">
        <f>SUMIF(L7:L106,AF107,G7:G106)</f>
        <v>0</v>
      </c>
      <c r="AG108" t="s">
        <v>185</v>
      </c>
    </row>
    <row r="109" spans="1:60" x14ac:dyDescent="0.2">
      <c r="A109" s="3"/>
      <c r="B109" s="4"/>
      <c r="C109" s="180"/>
      <c r="D109" s="6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60" x14ac:dyDescent="0.2">
      <c r="A110" s="3"/>
      <c r="B110" s="4"/>
      <c r="C110" s="180"/>
      <c r="D110" s="6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60" x14ac:dyDescent="0.2">
      <c r="A111" s="262" t="s">
        <v>186</v>
      </c>
      <c r="B111" s="262"/>
      <c r="C111" s="263"/>
      <c r="D111" s="6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60" x14ac:dyDescent="0.2">
      <c r="A112" s="264"/>
      <c r="B112" s="265"/>
      <c r="C112" s="266"/>
      <c r="D112" s="265"/>
      <c r="E112" s="265"/>
      <c r="F112" s="265"/>
      <c r="G112" s="267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AG112" t="s">
        <v>187</v>
      </c>
    </row>
    <row r="113" spans="1:33" x14ac:dyDescent="0.2">
      <c r="A113" s="268"/>
      <c r="B113" s="269"/>
      <c r="C113" s="270"/>
      <c r="D113" s="269"/>
      <c r="E113" s="269"/>
      <c r="F113" s="269"/>
      <c r="G113" s="271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33" x14ac:dyDescent="0.2">
      <c r="A114" s="268"/>
      <c r="B114" s="269"/>
      <c r="C114" s="270"/>
      <c r="D114" s="269"/>
      <c r="E114" s="269"/>
      <c r="F114" s="269"/>
      <c r="G114" s="271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33" x14ac:dyDescent="0.2">
      <c r="A115" s="268"/>
      <c r="B115" s="269"/>
      <c r="C115" s="270"/>
      <c r="D115" s="269"/>
      <c r="E115" s="269"/>
      <c r="F115" s="269"/>
      <c r="G115" s="271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33" x14ac:dyDescent="0.2">
      <c r="A116" s="272"/>
      <c r="B116" s="273"/>
      <c r="C116" s="274"/>
      <c r="D116" s="273"/>
      <c r="E116" s="273"/>
      <c r="F116" s="273"/>
      <c r="G116" s="275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33" x14ac:dyDescent="0.2">
      <c r="A117" s="3"/>
      <c r="B117" s="4"/>
      <c r="C117" s="180"/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33" x14ac:dyDescent="0.2">
      <c r="C118" s="182"/>
      <c r="D118" s="10"/>
      <c r="AG118" t="s">
        <v>189</v>
      </c>
    </row>
    <row r="119" spans="1:33" x14ac:dyDescent="0.2">
      <c r="D119" s="10"/>
    </row>
    <row r="120" spans="1:33" x14ac:dyDescent="0.2">
      <c r="D120" s="10"/>
    </row>
    <row r="121" spans="1:33" x14ac:dyDescent="0.2">
      <c r="D121" s="10"/>
    </row>
    <row r="122" spans="1:33" x14ac:dyDescent="0.2">
      <c r="D122" s="10"/>
    </row>
    <row r="123" spans="1:33" x14ac:dyDescent="0.2">
      <c r="D123" s="10"/>
    </row>
    <row r="124" spans="1:33" x14ac:dyDescent="0.2">
      <c r="D124" s="10"/>
    </row>
    <row r="125" spans="1:33" x14ac:dyDescent="0.2">
      <c r="D125" s="10"/>
    </row>
    <row r="126" spans="1:33" x14ac:dyDescent="0.2">
      <c r="D126" s="10"/>
    </row>
    <row r="127" spans="1:33" x14ac:dyDescent="0.2">
      <c r="D127" s="10"/>
    </row>
    <row r="128" spans="1:33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wZYn9xOVn6O1+Yob2yoYjw+fQBQHgmQioussWMuVAl7MrPf8jf5SU4/6INJzjWuQCZA03UJOH5cD8MdG7vkQg==" saltValue="ygI/CuXOzPZGgdWghX9fxw==" spinCount="100000" sheet="1" formatRows="0"/>
  <mergeCells count="32">
    <mergeCell ref="A112:G116"/>
    <mergeCell ref="C10:G10"/>
    <mergeCell ref="C14:G14"/>
    <mergeCell ref="C21:G21"/>
    <mergeCell ref="C27:G27"/>
    <mergeCell ref="A1:G1"/>
    <mergeCell ref="C2:G2"/>
    <mergeCell ref="C3:G3"/>
    <mergeCell ref="C4:G4"/>
    <mergeCell ref="A111:C111"/>
    <mergeCell ref="C76:G76"/>
    <mergeCell ref="C31:G31"/>
    <mergeCell ref="C35:G35"/>
    <mergeCell ref="C42:G42"/>
    <mergeCell ref="C43:G43"/>
    <mergeCell ref="C49:G49"/>
    <mergeCell ref="C54:G54"/>
    <mergeCell ref="C55:G55"/>
    <mergeCell ref="C60:G60"/>
    <mergeCell ref="C64:G64"/>
    <mergeCell ref="C69:G69"/>
    <mergeCell ref="C73:G73"/>
    <mergeCell ref="C89:G89"/>
    <mergeCell ref="C95:G95"/>
    <mergeCell ref="C98:G98"/>
    <mergeCell ref="C105:G105"/>
    <mergeCell ref="C79:G79"/>
    <mergeCell ref="C80:G80"/>
    <mergeCell ref="C81:G81"/>
    <mergeCell ref="C83:G83"/>
    <mergeCell ref="C84:G84"/>
    <mergeCell ref="C85:G85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70</vt:i4>
      </vt:variant>
    </vt:vector>
  </HeadingPairs>
  <TitlesOfParts>
    <vt:vector size="85" baseType="lpstr">
      <vt:lpstr>Pokyny pro vyplnění</vt:lpstr>
      <vt:lpstr>Stavba</vt:lpstr>
      <vt:lpstr>VzorPolozky</vt:lpstr>
      <vt:lpstr>000 001-1 Pol</vt:lpstr>
      <vt:lpstr>000 001-2 Pol</vt:lpstr>
      <vt:lpstr>001 001-1 Pol</vt:lpstr>
      <vt:lpstr>001 001-2 Pol</vt:lpstr>
      <vt:lpstr>002 001-1 Pol</vt:lpstr>
      <vt:lpstr>002 001-2 Pol</vt:lpstr>
      <vt:lpstr>002-1 001 Pol</vt:lpstr>
      <vt:lpstr>002-2 001-1 Pol</vt:lpstr>
      <vt:lpstr>002-2 001-2 Pol</vt:lpstr>
      <vt:lpstr>003 001 Pol</vt:lpstr>
      <vt:lpstr>004 001 Pol</vt:lpstr>
      <vt:lpstr>005 001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'000 001-1 Pol'!Názvy_tisku</vt:lpstr>
      <vt:lpstr>'000 001-2 Pol'!Názvy_tisku</vt:lpstr>
      <vt:lpstr>'001 001-1 Pol'!Názvy_tisku</vt:lpstr>
      <vt:lpstr>'001 001-2 Pol'!Názvy_tisku</vt:lpstr>
      <vt:lpstr>'002 001-1 Pol'!Názvy_tisku</vt:lpstr>
      <vt:lpstr>'002 001-2 Pol'!Názvy_tisku</vt:lpstr>
      <vt:lpstr>'002-1 001 Pol'!Názvy_tisku</vt:lpstr>
      <vt:lpstr>'002-2 001-1 Pol'!Názvy_tisku</vt:lpstr>
      <vt:lpstr>'002-2 001-2 Pol'!Názvy_tisku</vt:lpstr>
      <vt:lpstr>'003 001 Pol'!Názvy_tisku</vt:lpstr>
      <vt:lpstr>'004 001 Pol'!Názvy_tisku</vt:lpstr>
      <vt:lpstr>'005 001 Pol'!Názvy_tisku</vt:lpstr>
      <vt:lpstr>oadresa</vt:lpstr>
      <vt:lpstr>Stavba!Objednatel</vt:lpstr>
      <vt:lpstr>Stavba!Objekt</vt:lpstr>
      <vt:lpstr>'000 001-1 Pol'!Oblast_tisku</vt:lpstr>
      <vt:lpstr>'000 001-2 Pol'!Oblast_tisku</vt:lpstr>
      <vt:lpstr>'001 001-1 Pol'!Oblast_tisku</vt:lpstr>
      <vt:lpstr>'001 001-2 Pol'!Oblast_tisku</vt:lpstr>
      <vt:lpstr>'002 001-1 Pol'!Oblast_tisku</vt:lpstr>
      <vt:lpstr>'002 001-2 Pol'!Oblast_tisku</vt:lpstr>
      <vt:lpstr>'002-1 001 Pol'!Oblast_tisku</vt:lpstr>
      <vt:lpstr>'002-2 001-1 Pol'!Oblast_tisku</vt:lpstr>
      <vt:lpstr>'002-2 001-2 Pol'!Oblast_tisku</vt:lpstr>
      <vt:lpstr>'003 001 Pol'!Oblast_tisku</vt:lpstr>
      <vt:lpstr>'004 001 Pol'!Oblast_tisku</vt:lpstr>
      <vt:lpstr>'005 001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Lubomír Konvičný</dc:creator>
  <cp:lastModifiedBy>Tomáš Motal</cp:lastModifiedBy>
  <cp:lastPrinted>2019-03-19T12:27:02Z</cp:lastPrinted>
  <dcterms:created xsi:type="dcterms:W3CDTF">2009-04-08T07:15:50Z</dcterms:created>
  <dcterms:modified xsi:type="dcterms:W3CDTF">2023-06-21T06:46:40Z</dcterms:modified>
</cp:coreProperties>
</file>