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bookViews>
    <workbookView xWindow="65426" yWindow="65426" windowWidth="19420" windowHeight="10420" activeTab="5"/>
  </bookViews>
  <sheets>
    <sheet name="Rekapitulace stavby" sheetId="1" r:id="rId1"/>
    <sheet name="SO000 - Vedlejší a ostatn..." sheetId="2" r:id="rId2"/>
    <sheet name="SO101 - Komunikace" sheetId="3" r:id="rId3"/>
    <sheet name="SO102 - Chodníky a parkov..." sheetId="4" r:id="rId4"/>
    <sheet name="SO201 - Opěrná zeď" sheetId="5" r:id="rId5"/>
    <sheet name="SO400 - Veřejné osvětlení" sheetId="6" r:id="rId6"/>
    <sheet name="SO501 - Přípojka plynovodu" sheetId="7" r:id="rId7"/>
  </sheets>
  <definedNames>
    <definedName name="_xlnm._FilterDatabase" localSheetId="1" hidden="1">'SO000 - Vedlejší a ostatn...'!$C$120:$K$170</definedName>
    <definedName name="_xlnm._FilterDatabase" localSheetId="2" hidden="1">'SO101 - Komunikace'!$C$123:$K$450</definedName>
    <definedName name="_xlnm._FilterDatabase" localSheetId="3" hidden="1">'SO102 - Chodníky a parkov...'!$C$123:$K$323</definedName>
    <definedName name="_xlnm._FilterDatabase" localSheetId="4" hidden="1">'SO201 - Opěrná zeď'!$C$124:$K$226</definedName>
    <definedName name="_xlnm._FilterDatabase" localSheetId="5" hidden="1">'SO400 - Veřejné osvětlení'!$C$118:$K$322</definedName>
    <definedName name="_xlnm._FilterDatabase" localSheetId="6" hidden="1">'SO501 - Přípojka plynovodu'!$C$122:$K$192</definedName>
    <definedName name="_xlnm.Print_Area" localSheetId="0">'Rekapitulace stavby'!$D$4:$AO$76,'Rekapitulace stavby'!$C$82:$AQ$101</definedName>
    <definedName name="_xlnm.Print_Area" localSheetId="1">'SO000 - Vedlejší a ostatn...'!$C$4:$J$76,'SO000 - Vedlejší a ostatn...'!$C$82:$J$102,'SO000 - Vedlejší a ostatn...'!$C$108:$J$170</definedName>
    <definedName name="_xlnm.Print_Area" localSheetId="2">'SO101 - Komunikace'!$C$4:$J$76,'SO101 - Komunikace'!$C$82:$J$105,'SO101 - Komunikace'!$C$111:$J$450</definedName>
    <definedName name="_xlnm.Print_Area" localSheetId="3">'SO102 - Chodníky a parkov...'!$C$4:$J$76,'SO102 - Chodníky a parkov...'!$C$82:$J$105,'SO102 - Chodníky a parkov...'!$C$111:$J$323</definedName>
    <definedName name="_xlnm.Print_Area" localSheetId="4">'SO201 - Opěrná zeď'!$C$4:$J$76,'SO201 - Opěrná zeď'!$C$82:$J$106,'SO201 - Opěrná zeď'!$C$112:$J$226</definedName>
    <definedName name="_xlnm.Print_Area" localSheetId="5">'SO400 - Veřejné osvětlení'!$C$4:$J$76,'SO400 - Veřejné osvětlení'!$C$82:$J$100,'SO400 - Veřejné osvětlení'!$C$106:$J$322</definedName>
    <definedName name="_xlnm.Print_Area" localSheetId="6">'SO501 - Přípojka plynovodu'!$C$4:$J$76,'SO501 - Přípojka plynovodu'!$C$82:$J$104,'SO501 - Přípojka plynovodu'!$C$110:$J$192</definedName>
    <definedName name="_xlnm.Print_Titles" localSheetId="0">'Rekapitulace stavby'!$92:$92</definedName>
    <definedName name="_xlnm.Print_Titles" localSheetId="1">'SO000 - Vedlejší a ostatn...'!$120:$120</definedName>
    <definedName name="_xlnm.Print_Titles" localSheetId="2">'SO101 - Komunikace'!$123:$123</definedName>
    <definedName name="_xlnm.Print_Titles" localSheetId="3">'SO102 - Chodníky a parkov...'!$123:$123</definedName>
    <definedName name="_xlnm.Print_Titles" localSheetId="4">'SO201 - Opěrná zeď'!$124:$124</definedName>
    <definedName name="_xlnm.Print_Titles" localSheetId="5">'SO400 - Veřejné osvětlení'!$118:$118</definedName>
    <definedName name="_xlnm.Print_Titles" localSheetId="6">'SO501 - Přípojka plynovodu'!$122:$122</definedName>
  </definedNames>
  <calcPr calcId="181029"/>
  <extLst/>
</workbook>
</file>

<file path=xl/sharedStrings.xml><?xml version="1.0" encoding="utf-8"?>
<sst xmlns="http://schemas.openxmlformats.org/spreadsheetml/2006/main" count="7912" uniqueCount="1371">
  <si>
    <t>Export Komplet</t>
  </si>
  <si>
    <t/>
  </si>
  <si>
    <t>2.0</t>
  </si>
  <si>
    <t>ZAMOK</t>
  </si>
  <si>
    <t>False</t>
  </si>
  <si>
    <t>{c2886755-4608-4a04-ae9b-9a8427a5cad4}</t>
  </si>
  <si>
    <t>0,01</t>
  </si>
  <si>
    <t>21</t>
  </si>
  <si>
    <t>15</t>
  </si>
  <si>
    <t>REKAPITULACE STAVBY</t>
  </si>
  <si>
    <t>v ---  níže se nacházejí doplnkové a pomocné údaje k sestavám  --- v</t>
  </si>
  <si>
    <t>Návod na vyplnění</t>
  </si>
  <si>
    <t>0,001</t>
  </si>
  <si>
    <t>Kód:</t>
  </si>
  <si>
    <t>2021-000093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</si>
  <si>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</si>
  <si>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</si>
  <si>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Oprava místní komunikace v ulici Palackého, Náměšť nad Oslavou</t>
  </si>
  <si>
    <t>KSO:</t>
  </si>
  <si>
    <t>CC-CZ:</t>
  </si>
  <si>
    <t>Místo:</t>
  </si>
  <si>
    <t>Náměšť nad Oslavou</t>
  </si>
  <si>
    <t>Datum:</t>
  </si>
  <si>
    <t>27. 11. 2021</t>
  </si>
  <si>
    <t>Zadavatel:</t>
  </si>
  <si>
    <t>IČ:</t>
  </si>
  <si>
    <t>00289965</t>
  </si>
  <si>
    <t>Město Náměšť nad Oslavou</t>
  </si>
  <si>
    <t>DIČ:</t>
  </si>
  <si>
    <t>CZ00289965</t>
  </si>
  <si>
    <t>Uchazeč:</t>
  </si>
  <si>
    <t>Vyplň údaj</t>
  </si>
  <si>
    <t>Projektant:</t>
  </si>
  <si>
    <t>18198228</t>
  </si>
  <si>
    <t>PROfi Jihlava spol. s r.o.</t>
  </si>
  <si>
    <t>CZ18198228</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</si>
  <si>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</si>
  <si>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</si>
  <si>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</si>
  <si>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</si>
  <si>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</si>
  <si>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</si>
  <si>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</si>
  <si>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</si>
  <si>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</si>
  <si>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</si>
  <si>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</si>
  <si>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</si>
  <si>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</si>
  <si>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</si>
  <si>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</si>
  <si>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</si>
  <si>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</si>
  <si>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</si>
  <si>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</si>
  <si>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</si>
  <si>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</si>
  <si>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</si>
  <si>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</si>
  <si>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</si>
  <si>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</si>
  <si>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</si>
  <si>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</si>
  <si>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</si>
  <si>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</si>
  <si>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</si>
  <si>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</si>
  <si>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</si>
  <si>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</si>
  <si>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</si>
  <si>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</si>
  <si>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</si>
  <si>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</si>
  <si>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</si>
  <si>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</si>
  <si>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</si>
  <si>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</si>
  <si>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</si>
  <si>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</si>
  <si>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</si>
  <si>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</si>
  <si>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</si>
  <si>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</si>
  <si>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</si>
  <si>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SO000</t>
  </si>
  <si>
    <t>Vedlejší a ostatní náklady</t>
  </si>
  <si>
    <t>STA</t>
  </si>
  <si>
    <t>1</t>
  </si>
  <si>
    <t>{84ea6889-6fca-45b3-98de-1265bebf46ee}</t>
  </si>
  <si>
    <t>2</t>
  </si>
  <si>
    <t>SO101</t>
  </si>
  <si>
    <t>Komunikace</t>
  </si>
  <si>
    <t>{d24d3597-6c61-4b72-8e87-3e84546db724}</t>
  </si>
  <si>
    <t>SO102</t>
  </si>
  <si>
    <t>Chodníky a parkovací stání</t>
  </si>
  <si>
    <t>{b5ba7997-3852-412d-8555-ca6319a3dea6}</t>
  </si>
  <si>
    <t>SO201</t>
  </si>
  <si>
    <t>Opěrná zeď</t>
  </si>
  <si>
    <t>{bbfa2bae-0016-469f-8445-f3b54988004e}</t>
  </si>
  <si>
    <t>SO400</t>
  </si>
  <si>
    <t>Veřejné osvětlení</t>
  </si>
  <si>
    <t>{2273d853-c51f-40bf-9291-1a32e0ea64e4}</t>
  </si>
  <si>
    <t>SO501</t>
  </si>
  <si>
    <t>Přípojka plynovodu</t>
  </si>
  <si>
    <t>{8e2bd8f9-d17c-4d6b-9a5e-be044b5bc16f}</t>
  </si>
  <si>
    <t>KRYCÍ LIST SOUPISU PRACÍ</t>
  </si>
  <si>
    <t>Objekt:</t>
  </si>
  <si>
    <t>SO000 - Vedlejší a ostatní náklady</t>
  </si>
  <si>
    <t>REKAPITULACE ČLENĚNÍ SOUPISU PRACÍ</t>
  </si>
  <si>
    <t>Kód dílu - Popis</t>
  </si>
  <si>
    <t>Cena celkem [CZK]</t>
  </si>
  <si>
    <t>Náklady ze soupisu prací</t>
  </si>
  <si>
    <t>-1</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</si>
  <si>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</si>
  <si>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</si>
  <si>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</si>
  <si>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</si>
  <si>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</si>
  <si>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</si>
  <si>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</si>
  <si>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</si>
  <si>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</si>
  <si>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</si>
  <si>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</si>
  <si>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</si>
  <si>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</si>
  <si>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</si>
  <si>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</si>
  <si>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</si>
  <si>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</si>
  <si>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</si>
  <si>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</si>
  <si>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</si>
  <si>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</si>
  <si>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</si>
  <si>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VRN1</t>
  </si>
  <si>
    <t>Průzkumné, geodetické a projektové práce</t>
  </si>
  <si>
    <t>K</t>
  </si>
  <si>
    <t>011002000</t>
  </si>
  <si>
    <t>Průzkumné práce</t>
  </si>
  <si>
    <t>kpl</t>
  </si>
  <si>
    <t>1024</t>
  </si>
  <si>
    <t>1827089065</t>
  </si>
  <si>
    <t>PP</t>
  </si>
  <si>
    <t>P</t>
  </si>
  <si>
    <t>Poznámka k položce:
Náklady na provedení průzkumů nebo doplnění stávajících průzkumů pokud je obchodní podmínky vyžadují a tyto průzkumy nejsou v dostatečném rozsahu součástí projektové dokumentace. Jedná se zejména o Geologický - inženýrsko-geologický, radonový hydrogeologický, pedologický průzkum, botanický a zoologický průzkum, stavební průzkum - umělecko historický, stavebně statický a případný průzkum nebezpečných látek - odpadu, munice, výbušnin apod.</t>
  </si>
  <si>
    <t>012002000</t>
  </si>
  <si>
    <t>Náklady na vytyčení stáv. sítí</t>
  </si>
  <si>
    <t>122024376</t>
  </si>
  <si>
    <t>Poznámka k položce:
Zajištění vytýčení veškerých stávajících inženýrských sítí (včetně úhrady za vytýčení), odpovědnost za jejich neporušení během výstavby a zpětné předání jejich správcům</t>
  </si>
  <si>
    <t>3</t>
  </si>
  <si>
    <t>012303000</t>
  </si>
  <si>
    <t>Geodetické práce po výstavbě</t>
  </si>
  <si>
    <t>-1326495044</t>
  </si>
  <si>
    <t>Poznámka k položce:
náklady na zajištění geodet. zaměření skutečného provedení stavby</t>
  </si>
  <si>
    <t>4</t>
  </si>
  <si>
    <t>013002000</t>
  </si>
  <si>
    <t>Projektové práce</t>
  </si>
  <si>
    <t>-779943215</t>
  </si>
  <si>
    <t>Poznámka k položce:
Dokumentace skutečného provedení stavby (dále jen „DSPS“) bude vypracována v souladu a náležitostech dle Vyhlášky č. 499/2006 Sb. o dokumentaci staveb, dle zadávacích podmínek a dle platných TKP a ČSN. Podkladem pro vypracování DSPS bude RDS a DSP, geodetické zaměření provedených prací, případně další požadavky objednatele. DSPS bude předána objednateli  v tištěné podobě a v elektronické podobě (na CD). Při vypracování projektové dokumentace DSPS musí zhotovitel respektovat parametry vymezené předchozím stupněm projektové dokumentace.</t>
  </si>
  <si>
    <t>VRN3</t>
  </si>
  <si>
    <t>Zařízení staveniště</t>
  </si>
  <si>
    <t>032002000</t>
  </si>
  <si>
    <t>Vybavení staveniště</t>
  </si>
  <si>
    <t>1275965249</t>
  </si>
  <si>
    <t>Poznámka k položce:
Náklady spojené s případným zřízením přípojek energií k objektům zařízení staveniště, vybudování měřících odběrných míst a zřízení příp. příprava území pro objekty zařízení staveniště a vlastní vybudování objektů zařízení staveniště</t>
  </si>
  <si>
    <t>6</t>
  </si>
  <si>
    <t>03290300(R)</t>
  </si>
  <si>
    <t>Odvodnění staveniště po dobu stavby</t>
  </si>
  <si>
    <t>-628451272</t>
  </si>
  <si>
    <t>7</t>
  </si>
  <si>
    <t>034002000</t>
  </si>
  <si>
    <t>Zabezpečení staveniště</t>
  </si>
  <si>
    <t>-1912978386</t>
  </si>
  <si>
    <t xml:space="preserve">Poznámka k položce:
Náklady na vybavení objektů zařízení staveniště, náklady na energie spotřebované dodavatelem v rámci provozu zařízení staveniště, náklady na potřebný úklid v prostorách zařízení staveniště, náklady na nutnou údržbu a opravy na objektech zařízení staveniště. </t>
  </si>
  <si>
    <t>8</t>
  </si>
  <si>
    <t>034103000</t>
  </si>
  <si>
    <t>Oplocení staveniště</t>
  </si>
  <si>
    <t>794868784</t>
  </si>
  <si>
    <t>Online PSC</t>
  </si>
  <si>
    <t>https://podminky.urs.cz/item/CS_URS_2021_01/034103000</t>
  </si>
  <si>
    <t>PSC</t>
  </si>
  <si>
    <t xml:space="preserve">Poznámka k souboru cen:
1. Více informací o volbě, obsahu a způsobu ocenění jednotlivých titulů viz Příloha 03 Zařízení staveniště. </t>
  </si>
  <si>
    <t>Poznámka k položce:
Náklady na zajištění oplocení staveniště proti vniknutí nepovolaných osob. Zajištění přístupu k nemovitostem po dobu stavby.</t>
  </si>
  <si>
    <t>9</t>
  </si>
  <si>
    <t>034203000</t>
  </si>
  <si>
    <t>Opatření na ochranu a zabezpečení sloupů VO po dobu stavby</t>
  </si>
  <si>
    <t>ks</t>
  </si>
  <si>
    <t>-1424687617</t>
  </si>
  <si>
    <t>Opatření na ochranu pozemků sousedních se staveništěm</t>
  </si>
  <si>
    <t>https://podminky.urs.cz/item/CS_URS_2021_01/034203000</t>
  </si>
  <si>
    <t>10</t>
  </si>
  <si>
    <t>039002000</t>
  </si>
  <si>
    <t>Zrušení zařízení staveniště</t>
  </si>
  <si>
    <t>-664710458</t>
  </si>
  <si>
    <t>Poznámka k položce:
Náklady na odstranění objektů zařízení staveniště vč. přípojek a jejich odvoz. Náklady na úpravu povrchů po odstranění zařízení staveniště a úklid ploch, na kterých bylo zařízení staveniště provozováno</t>
  </si>
  <si>
    <t>VRN4</t>
  </si>
  <si>
    <t>Inženýrská činnost</t>
  </si>
  <si>
    <t>11</t>
  </si>
  <si>
    <t>042503000</t>
  </si>
  <si>
    <t>Plán BOZP na staveništi</t>
  </si>
  <si>
    <t>-913359142</t>
  </si>
  <si>
    <t>Poznámka k položce:
Prvky BOZP (mobilní oplocení, osvětlení, výstražné značení, přechody a přejezdy výkopů vč. oplocení, zábradlí, atd) vč. jejich dodávky, montáže, údržby a demontáže, resp. likvidace.</t>
  </si>
  <si>
    <t>12</t>
  </si>
  <si>
    <t>043103000</t>
  </si>
  <si>
    <t>Zkoušky bez rozlišení</t>
  </si>
  <si>
    <t>-2092692663</t>
  </si>
  <si>
    <t xml:space="preserve">Poznámka k položce:
náklady na revize, měření a předepsané zkoušky vč. zpracování KZP
kontrolní zkoušky zhutnění zásypu v komunikaci po 50m
</t>
  </si>
  <si>
    <t>VRN9</t>
  </si>
  <si>
    <t>Ostatní náklady</t>
  </si>
  <si>
    <t>13</t>
  </si>
  <si>
    <t>091003000</t>
  </si>
  <si>
    <t>Náklady na zpracování DIO a dočasné dopravní značení</t>
  </si>
  <si>
    <t>1668921598</t>
  </si>
  <si>
    <t>Poznámka k položce:
zpracování DIO, vč. zřízení a odstranění přechodného dopravního značení
Zajištění vydání všech potřebných rozhodnutí a stanovení pro přechodnou úpravu provozu na pozemních komunikacích dle zpracované projektové dokumentace a dle vyjádření dotčených orgánů;
-Soustavnou péči zhotovitele o kvalitní přechodné značení 
-Zabezpečení změny dopravního značení</t>
  </si>
  <si>
    <t>14</t>
  </si>
  <si>
    <t>091704000</t>
  </si>
  <si>
    <t>Ostatní práce a dodávky, služby a výkony jinde neuvedené</t>
  </si>
  <si>
    <t>1971246298</t>
  </si>
  <si>
    <t>Poznámka k položce:
náklady na manipulaci s nádobami TKO 1x týdně</t>
  </si>
  <si>
    <t>SO101 - Komunikace</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</si>
  <si>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</si>
  <si>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</si>
  <si>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</si>
  <si>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</si>
  <si>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</si>
  <si>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</si>
  <si>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</si>
  <si>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</si>
  <si>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HSV</t>
  </si>
  <si>
    <t>Práce a dodávky HSV</t>
  </si>
  <si>
    <t>Zemní práce</t>
  </si>
  <si>
    <t>111251101</t>
  </si>
  <si>
    <t>Odstranění křovin a stromů průměru kmene do 100 mm i s kořeny sklonu terénu do 1:5 z celkové plochy do 100 m2 strojně</t>
  </si>
  <si>
    <t>m2</t>
  </si>
  <si>
    <t>633140515</t>
  </si>
  <si>
    <t>Odstranění křovin a stromů s odstraněním kořenů strojně průměru kmene do 100 mm v rovině nebo ve svahu sklonu terénu do 1:5, při celkové ploše do 100 m2</t>
  </si>
  <si>
    <t>https://podminky.urs.cz/item/CS_URS_2021_02/111251101</t>
  </si>
  <si>
    <t>Poznámka k položce:
vč. napožení a odvozu na skládku dle dispozic zhotovitele.</t>
  </si>
  <si>
    <t>113154364</t>
  </si>
  <si>
    <t>Frézování živičného krytu tl 100 mm pruh š přes 1 do 2 m pl přes 1000 do 10000 m2 s překážkami v trase</t>
  </si>
  <si>
    <t>-27496341</t>
  </si>
  <si>
    <t>Frézování živičného podkladu nebo krytu  s naložením na dopravní prostředek plochy přes 1 000 do 10 000 m2 s překážkami v trase pruhu šířky přes 1 m do 2 m, tloušťky vrstvy 100 mm</t>
  </si>
  <si>
    <t>https://podminky.urs.cz/item/CS_URS_2022_01/113154364</t>
  </si>
  <si>
    <t>VV</t>
  </si>
  <si>
    <t>"odstranění stáv. asf vrstev v tl. 110mm" 2526</t>
  </si>
  <si>
    <t>"odstranění stáv. asf vrstev v tl. 110mm - odečet pro SVAK"  -1840</t>
  </si>
  <si>
    <t>Součet</t>
  </si>
  <si>
    <t>113202111</t>
  </si>
  <si>
    <t>Vytrhání obrub krajníků obrubníků stojatých</t>
  </si>
  <si>
    <t>m</t>
  </si>
  <si>
    <t>1859841060</t>
  </si>
  <si>
    <t>Vytrhání obrub  s vybouráním lože, s přemístěním hmot na skládku na vzdálenost do 3 m nebo s naložením na dopravní prostředek z krajníků nebo obrubníků stojatých</t>
  </si>
  <si>
    <t>https://podminky.urs.cz/item/CS_URS_2021_02/113202111</t>
  </si>
  <si>
    <t>"80% kamenných" (881,8-7-20,7)*0,8</t>
  </si>
  <si>
    <t>"20% betonových" (881,8-7-20,7)*0,2</t>
  </si>
  <si>
    <t>"krajník" 7+20,7</t>
  </si>
  <si>
    <t>113203111</t>
  </si>
  <si>
    <t>Vytrhání obrub z dlažebních kostek</t>
  </si>
  <si>
    <t>-691371314</t>
  </si>
  <si>
    <t>Vytrhání obrub  s vybouráním lože, s přemístěním hmot na skládku na vzdálenost do 3 m nebo s naložením na dopravní prostředek z dlažebních kostek</t>
  </si>
  <si>
    <t>https://podminky.urs.cz/item/CS_URS_2021_02/113203111</t>
  </si>
  <si>
    <t>Poznámka k položce:
Vybourání přídlažby s žulových kostek.</t>
  </si>
  <si>
    <t>212,8+64,4+277,8+159,6+80,4+86,8</t>
  </si>
  <si>
    <t>122252206</t>
  </si>
  <si>
    <t>Odkopávky a prokopávky nezapažené pro silnice a dálnice v hornině třídy těžitelnosti I objem do 5000 m3 strojně</t>
  </si>
  <si>
    <t>m3</t>
  </si>
  <si>
    <t>1638722004</t>
  </si>
  <si>
    <t>Odkopávky a prokopávky nezapažené pro silnice a dálnice strojně v hornině třídy těžitelnosti I přes 1 000 do 5 000 m3</t>
  </si>
  <si>
    <t>https://podminky.urs.cz/item/CS_URS_2021_02/122252206</t>
  </si>
  <si>
    <t>686*(0,46-0,11)+127*0,46</t>
  </si>
  <si>
    <t>"Sanace předpoklad 50%"  0,5*686*0,3</t>
  </si>
  <si>
    <t>132251252</t>
  </si>
  <si>
    <t>Hloubení rýh nezapažených š do 2000 mm v hornině třídy těžitelnosti I, skupiny 3 objem do 50 m3 strojně</t>
  </si>
  <si>
    <t>-528227252</t>
  </si>
  <si>
    <t>Hloubení nezapažených rýh šířky přes 800 do 2 000 mm strojně s urovnáním dna do předepsaného profilu a spádu v hornině třídy těžitelnosti I skupiny 3 přes 20 do 50 m3</t>
  </si>
  <si>
    <t>https://podminky.urs.cz/item/CS_URS_2021_01/132251252</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</si>
  <si>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</si>
  <si>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Poznámka k položce:
Připojení uličních vpustí a liniového žlabu.</t>
  </si>
  <si>
    <t>8*1*2</t>
  </si>
  <si>
    <t>139951121</t>
  </si>
  <si>
    <t>Bourání kcí v hloubených vykopávkách ze zdiva z betonu prostého strojně</t>
  </si>
  <si>
    <t>2095004507</t>
  </si>
  <si>
    <t>Bourání konstrukcí v hloubených vykopávkách strojně s přemístěním suti na hromady na vzdálenost do 20 m nebo s naložením na dopravní prostředek z betonu prostého neprokládaného</t>
  </si>
  <si>
    <t>https://podminky.urs.cz/item/CS_URS_2021_01/139951121</t>
  </si>
  <si>
    <t xml:space="preserve">Poznámka k souboru cen: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toto bourání se oceňuje individuálně. 4.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 5. Objem vybouraného materiálu pro přemístění se rovná objemu konstrukcí před rozbouráním. </t>
  </si>
  <si>
    <t>vybourání stávající uliční vpusti</t>
  </si>
  <si>
    <t>16*0,2</t>
  </si>
  <si>
    <t>139951123</t>
  </si>
  <si>
    <t>Bourání kcí v hloubených vykopávkách ze zdiva ze ŽB nebo předpjatého strojně</t>
  </si>
  <si>
    <t>-1232261661</t>
  </si>
  <si>
    <t>Bourání konstrukcí v hloubených vykopávkách strojně s přemístěním suti na hromady na vzdálenost do 20 m nebo s naložením na dopravní prostředek z betonu železového nebo předpjatého</t>
  </si>
  <si>
    <t>https://podminky.urs.cz/item/CS_URS_2021_02/139951123</t>
  </si>
  <si>
    <t>Poznámka k položce:
Bourání stávajcící opěrné zídky.</t>
  </si>
  <si>
    <t>16*0,5*1,5</t>
  </si>
  <si>
    <t>162751117</t>
  </si>
  <si>
    <t>Vodorovné přemístění výkopku/sypaniny z horniny třídy těžitelnosti I, skupiny 1 až 3 na skládku zhotovitele.</t>
  </si>
  <si>
    <t>-233001620</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</si>
  <si>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</si>
  <si>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https://podminky.urs.cz/item/CS_URS_2021_01/162751117</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</si>
  <si>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</si>
  <si>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Poznámka k položce:
Odvoz nevhodné zeminy na skládku</t>
  </si>
  <si>
    <t>298,52+16-11,6</t>
  </si>
  <si>
    <t>"Sanace předpoklad 50%"  102,9</t>
  </si>
  <si>
    <t>17115211(R)</t>
  </si>
  <si>
    <t>Uložení sypaniny z hornin nesoudržných a sypkých do násypů zhutněných v aktivní zóně silnic a dálnic</t>
  </si>
  <si>
    <t>-1648760785</t>
  </si>
  <si>
    <t>Uložení sypaniny do zhutněných násypů pro silnice, dálnice a letiště s rozprostřením sypaniny ve vrstvách, s hrubým urovnáním a uzavřením povrchu násypu z hornin nesoudržných sypkých v aktivní zóně</t>
  </si>
  <si>
    <t>"SANACE předpoklad 50% - štěrkovitým materiálem" 0,5*686*0,3</t>
  </si>
  <si>
    <t>171201201</t>
  </si>
  <si>
    <t>Uložení sypaniny na skládky</t>
  </si>
  <si>
    <t>511833469</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</si>
  <si>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</si>
  <si>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</si>
  <si>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405,82</t>
  </si>
  <si>
    <t>171201211</t>
  </si>
  <si>
    <t>Poplatek za uložení stavebního odpadu - zeminy a kameniva na skládce</t>
  </si>
  <si>
    <t>t</t>
  </si>
  <si>
    <t>1028384519</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</si>
  <si>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</si>
  <si>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</si>
  <si>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405,82*2 'Přepočtené koeficientem množství</t>
  </si>
  <si>
    <t>174251101</t>
  </si>
  <si>
    <t>Zásyp jam, šachet rýh nebo kolem objektů sypaninou bez zhutnění</t>
  </si>
  <si>
    <t>-152230807</t>
  </si>
  <si>
    <t>Zásyp sypaninou z jakékoliv horniny strojně s uložením výkopku ve vrstvách bez zhutnění jam, šachet, rýh nebo kolem objektů v těchto vykopávkách</t>
  </si>
  <si>
    <t>https://podminky.urs.cz/item/CS_URS_2021_01/174251101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</si>
  <si>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</si>
  <si>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Poznámka k položce:
Vsakovací jáma</t>
  </si>
  <si>
    <t>připojení uličních vpustí a liniového žlabu</t>
  </si>
  <si>
    <t>16-0,8-3,6</t>
  </si>
  <si>
    <t>175151101</t>
  </si>
  <si>
    <t>Obsypání potrubí strojně sypaninou bez prohození, uloženou do 3 m</t>
  </si>
  <si>
    <t>503358331</t>
  </si>
  <si>
    <t>Obsypání potrubí strojně sypaninou z vhodných třídy těžitelnosti I a II, skupiny 1 až 4 nebo materiálem připraveným podél výkopu ve vzdálenosti do 3 m od jeho kraje, pro jakoukoliv hloubku výkopu a míru zhutnění bez prohození sypaniny</t>
  </si>
  <si>
    <t>https://podminky.urs.cz/item/CS_URS_2021_01/175151101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</si>
  <si>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</si>
  <si>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Poznámka k položce:
prodloužení průpustků stávajících</t>
  </si>
  <si>
    <t>8*1*0,45</t>
  </si>
  <si>
    <t>M</t>
  </si>
  <si>
    <t>58331200</t>
  </si>
  <si>
    <t>štěrkopísek netříděný zásypový</t>
  </si>
  <si>
    <t>82644164</t>
  </si>
  <si>
    <t>3,6*2 'Přepočtené koeficientem množství</t>
  </si>
  <si>
    <t>16</t>
  </si>
  <si>
    <t>181252305</t>
  </si>
  <si>
    <t>Úprava pláně pro silnice a dálnice na násypech se zhutněním</t>
  </si>
  <si>
    <t>1633062978</t>
  </si>
  <si>
    <t>Úprava pláně na stavbách silnic a dálnic strojně na násypech se zhutněním</t>
  </si>
  <si>
    <t>https://podminky.urs.cz/item/CS_URS_2021_01/181252305</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</si>
  <si>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15-2501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</si>
  <si>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Poznámka k položce:
hutnění pláně a parapláně</t>
  </si>
  <si>
    <t>2949</t>
  </si>
  <si>
    <t>Zakládání</t>
  </si>
  <si>
    <t>17</t>
  </si>
  <si>
    <t>211971110</t>
  </si>
  <si>
    <t>Zřízení opláštění žeber nebo trativodů geotextilií v rýze nebo zářezu sklonu do 1:2</t>
  </si>
  <si>
    <t>1157696231</t>
  </si>
  <si>
    <t>Zřízení opláštění výplně z geotextilie odvodňovacích žeber nebo trativodů  v rýze nebo zářezu se stěnami šikmými o sklonu do 1:2</t>
  </si>
  <si>
    <t>https://podminky.urs.cz/item/CS_URS_2021_02/211971110</t>
  </si>
  <si>
    <t>908*1</t>
  </si>
  <si>
    <t>18</t>
  </si>
  <si>
    <t>69311226</t>
  </si>
  <si>
    <t>geotextilie netkaná separační, ochranná, filtrační, drenážní PES 150g/m2</t>
  </si>
  <si>
    <t>-1951619649</t>
  </si>
  <si>
    <t>908*1,1845 'Přepočtené koeficientem množství</t>
  </si>
  <si>
    <t>19</t>
  </si>
  <si>
    <t>212752702</t>
  </si>
  <si>
    <t>Trativod z drenážních trubek tunelových PVC-U SN 4 perforace 220° včetně lože otevřený výkop DN 150 pro liniové stavby</t>
  </si>
  <si>
    <t>882642432</t>
  </si>
  <si>
    <t>Trativody z drenážních trubek pro liniové stavby a komunikace se zřízením štěrkového lože pod trubky a s jejich obsypem v otevřeném výkopu trubka tunelová jednovrstvá PVC-U SN 4 perforace 220° DN 150</t>
  </si>
  <si>
    <t>https://podminky.urs.cz/item/CS_URS_2021_02/212752702</t>
  </si>
  <si>
    <t>454*2</t>
  </si>
  <si>
    <t>20</t>
  </si>
  <si>
    <t>213141111</t>
  </si>
  <si>
    <t>Zřízení vrstvy z geotextilie v rovině nebo ve sklonu do 1:5 š do 3 m</t>
  </si>
  <si>
    <t>1189109878</t>
  </si>
  <si>
    <t>Zřízení vrstvy z geotextilie  filtrační, separační, odvodňovací, ochranné, výztužné nebo protierozní v rovině nebo ve sklonu do 1:5, šířky do 3 m</t>
  </si>
  <si>
    <t>https://podminky.urs.cz/item/CS_URS_2021_02/213141111</t>
  </si>
  <si>
    <t>0,5*686</t>
  </si>
  <si>
    <t>69311228</t>
  </si>
  <si>
    <t>geotextilie netkaná separační, ochranná, filtrační, drenážní PES 250g/m2</t>
  </si>
  <si>
    <t>1972607757</t>
  </si>
  <si>
    <t>343*1,1845 'Přepočtené koeficientem množství</t>
  </si>
  <si>
    <t>Vodorovné konstrukce</t>
  </si>
  <si>
    <t>22</t>
  </si>
  <si>
    <t>451573111</t>
  </si>
  <si>
    <t>Lože pod potrubí otevřený výkop ze štěrkopísku</t>
  </si>
  <si>
    <t>1047270823</t>
  </si>
  <si>
    <t>Lože pod potrubí, stoky a drobné objekty v otevřeném výkopu z písku a štěrkopísku do 63 mm</t>
  </si>
  <si>
    <t>https://podminky.urs.cz/item/CS_URS_2021_01/451573111</t>
  </si>
  <si>
    <t xml:space="preserve">Poznámka k souboru cen:
1. Ceny -1111 a -1192 lze použít i pro zřízení sběrných vrstev nad drenážními trubkami. 2. V cenách -5111 a -1192 jsou započteny i náklady na prohození výkopku získaného při zemních pracích. </t>
  </si>
  <si>
    <t>8*1*0,1</t>
  </si>
  <si>
    <t>Komunikace pozemní</t>
  </si>
  <si>
    <t>23</t>
  </si>
  <si>
    <t>564851111</t>
  </si>
  <si>
    <t>Podklad ze štěrkodrtě ŠD tl 150 mm</t>
  </si>
  <si>
    <t>-56036744</t>
  </si>
  <si>
    <t>Podklad ze štěrkodrti ŠD  s rozprostřením a zhutněním, po zhutnění tl. 150 mm</t>
  </si>
  <si>
    <t>https://podminky.urs.cz/item/CS_URS_2021_02/564851111</t>
  </si>
  <si>
    <t>"MĚSTO" 2724+"rozšíření pod obrubou" 450*2*0,25</t>
  </si>
  <si>
    <t>"odečet SVAK" -1840</t>
  </si>
  <si>
    <t>24</t>
  </si>
  <si>
    <t>565155121</t>
  </si>
  <si>
    <t>Asfaltový beton vrstva podkladní ACP 16 (obalované kamenivo OKS) tl 70 mm š přes 3 m</t>
  </si>
  <si>
    <t>-1484872411</t>
  </si>
  <si>
    <t>Asfaltový beton vrstva podkladní ACP 16 (obalované kamenivo střednězrnné - OKS)  s rozprostřením a zhutněním v pruhu šířky přes 3 m, po zhutnění tl. 70 mm</t>
  </si>
  <si>
    <t>https://podminky.urs.cz/item/CS_URS_2022_01/565155121</t>
  </si>
  <si>
    <t>"Město" 2724</t>
  </si>
  <si>
    <t>25</t>
  </si>
  <si>
    <t>567531121</t>
  </si>
  <si>
    <t>Recyklace podkladu za studena na místě - rozpojení a reprofilace tl přes 200 do 250 mm pl přes 1000 do 3000 m2</t>
  </si>
  <si>
    <t>-1561345751</t>
  </si>
  <si>
    <t>Recyklace podkladní vrstvy za studena na místě rozpojení a reprofilace podkladu s hutněním plochy přes 1 000 do 3 000 m2, tloušťky přes 200 do 250 mm</t>
  </si>
  <si>
    <t>https://podminky.urs.cz/item/CS_URS_2022_01/567531121</t>
  </si>
  <si>
    <t>26</t>
  </si>
  <si>
    <t>573111112</t>
  </si>
  <si>
    <t>Postřik živičný infiltrační s posypem z asfaltu množství 1 kg/m2</t>
  </si>
  <si>
    <t>-148140052</t>
  </si>
  <si>
    <t>Postřik infiltrační PI z asfaltu silničního s posypem kamenivem, v množství 1,00 kg/m2</t>
  </si>
  <si>
    <t>https://podminky.urs.cz/item/CS_URS_2022_01/573111112</t>
  </si>
  <si>
    <t>27</t>
  </si>
  <si>
    <t>573211108</t>
  </si>
  <si>
    <t>Postřik živičný spojovací z asfaltu v množství 0,40 kg/m2</t>
  </si>
  <si>
    <t>-21597448</t>
  </si>
  <si>
    <t>Postřik spojovací PS bez posypu kamenivem z asfaltu silničního, v množství 0,40 kg/m2</t>
  </si>
  <si>
    <t>https://podminky.urs.cz/item/CS_URS_2022_01/573211108</t>
  </si>
  <si>
    <t>28</t>
  </si>
  <si>
    <t>577134111</t>
  </si>
  <si>
    <t>Asfaltový beton vrstva obrusná ACO 11 (ABS) tř. I tl 40 mm š do 3 m z nemodifikovaného asfaltu</t>
  </si>
  <si>
    <t>1218549460</t>
  </si>
  <si>
    <t>Asfaltový beton vrstva obrusná ACO 11 (ABS)  s rozprostřením a se zhutněním z nemodifikovaného asfaltu v pruhu šířky do 3 m tř. I, po zhutnění tl. 40 mm</t>
  </si>
  <si>
    <t>https://podminky.urs.cz/item/CS_URS_2022_01/577134111</t>
  </si>
  <si>
    <t>29</t>
  </si>
  <si>
    <t>591241111</t>
  </si>
  <si>
    <t>Kladení dlažby z kostek drobných z kamene na MC tl 50 mm</t>
  </si>
  <si>
    <t>525980404</t>
  </si>
  <si>
    <t>Kladení dlažby z kostek  s provedením lože do tl. 50 mm, s vyplněním spár, s dvojím beraněním a se smetením přebytečného materiálu na krajnici drobných z kamene, do lože z cementové malty</t>
  </si>
  <si>
    <t>https://podminky.urs.cz/item/CS_URS_2021_02/591241111</t>
  </si>
  <si>
    <t>Poznámka k položce:
Dvouřádek z kostek - přídlažba.</t>
  </si>
  <si>
    <t>"dvojřádek z kostek" (88+151+246+64,5+164,5+218,5+6)*0,2</t>
  </si>
  <si>
    <t>30</t>
  </si>
  <si>
    <t>58381007</t>
  </si>
  <si>
    <t>kostka dlažební žula drobná 8/10</t>
  </si>
  <si>
    <t>-618423829</t>
  </si>
  <si>
    <t>Poznámka k položce:
(přednostně použít materiál vybouraný na stavbě)</t>
  </si>
  <si>
    <t>187,7</t>
  </si>
  <si>
    <t>187,7*1,02 'Přepočtené koeficientem množství</t>
  </si>
  <si>
    <t>Trubní vedení</t>
  </si>
  <si>
    <t>31</t>
  </si>
  <si>
    <t>817314111(R)</t>
  </si>
  <si>
    <t xml:space="preserve">Zaústění do stávající kanalizace </t>
  </si>
  <si>
    <t>kus</t>
  </si>
  <si>
    <t>-275771865</t>
  </si>
  <si>
    <t>Montáž betonových útesů s hrdlem  na potrubí betonovém a železobetonovém DN 150</t>
  </si>
  <si>
    <t xml:space="preserve">Poznámka k souboru cen:
1. V cenách jsou započteny i náklady na odsekání betonových trub na útesy a na vysekání otvorů v betonových nebo železobetonových troubách. 2. V cenách nejsou započteny náklady na: a) obetonování útesů; tyto náklady se oceňují cenami souboru cen 899 62-11 Obetonování drenážního potrubí prostým betonem, katalogu 831-1 Hydromeliorace zemědělské, části A 01 tohoto katalogu, b) dodání trouby pro útes; tyto náklady se oceňují ve specifikaci. Ztratné lze dohodnout ve výši 1 %. </t>
  </si>
  <si>
    <t>Poznámka k položce:
Zřízení napojení na stávající kanalizační potrubí (vyříznutí otvoru DN 150 do bet. stoky, připojení nového potrubí PVC DN150, utěsnění a zapravení)</t>
  </si>
  <si>
    <t>32</t>
  </si>
  <si>
    <t>871315221</t>
  </si>
  <si>
    <t>Kanalizační potrubí z tvrdého PVC jednovrstvé tuhost třídy SN8 DN 160</t>
  </si>
  <si>
    <t>-1259573205</t>
  </si>
  <si>
    <t>Kanalizační potrubí z tvrdého PVC v otevřeném výkopu ve sklonu do 20 %, hladkého plnostěnného jednovrstvého, tuhost třídy SN 8 DN 160</t>
  </si>
  <si>
    <t>https://podminky.urs.cz/item/CS_URS_2021_01/871315221</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</si>
  <si>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</si>
  <si>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33</t>
  </si>
  <si>
    <t>28611175</t>
  </si>
  <si>
    <t>trubka kanalizační PVC DN 160x6000mm SN10</t>
  </si>
  <si>
    <t>351765155</t>
  </si>
  <si>
    <t>34</t>
  </si>
  <si>
    <t>895941111(R)</t>
  </si>
  <si>
    <t>Zřízení vpusti kanalizační uliční z betonových dílců typ UV-50 normální</t>
  </si>
  <si>
    <t>-1719634402</t>
  </si>
  <si>
    <t>Zřízení vpusti kanalizační  uliční z betonových dílců typ UV-50 normální</t>
  </si>
  <si>
    <t>https://podminky.urs.cz/item/CS_URS_2021_01/895941111(R)</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</si>
  <si>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</si>
  <si>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Poznámka k položce:
vč. dodání bet. dílců pro sestavení vpusti</t>
  </si>
  <si>
    <t xml:space="preserve">klasické uliční </t>
  </si>
  <si>
    <t>obrubníkové</t>
  </si>
  <si>
    <t>35</t>
  </si>
  <si>
    <t>899204112</t>
  </si>
  <si>
    <t>Osazení mříží litinových včetně rámů a košů na bahno pro třídu zatížení D400, E600</t>
  </si>
  <si>
    <t>-1381755548</t>
  </si>
  <si>
    <t>https://podminky.urs.cz/item/CS_URS_2021_01/899204112</t>
  </si>
  <si>
    <t xml:space="preserve">Poznámka k souboru cen:
1. V cenách nejsou započteny náklady na dodání mříží, rámů a košů na bahno; tyto náklady se oceňují ve specifikaci. </t>
  </si>
  <si>
    <t>36</t>
  </si>
  <si>
    <t>55242320</t>
  </si>
  <si>
    <t>mříž vtoková litinová plochá 500x500mm</t>
  </si>
  <si>
    <t>444724772</t>
  </si>
  <si>
    <t>37</t>
  </si>
  <si>
    <t>55242320(R)</t>
  </si>
  <si>
    <t>mříž vtoková obrubníková</t>
  </si>
  <si>
    <t>1765153054</t>
  </si>
  <si>
    <t>38</t>
  </si>
  <si>
    <t>899331111</t>
  </si>
  <si>
    <t>Výšková úprava uličního vstupu nebo vpusti do 200 mm zvýšením poklopu</t>
  </si>
  <si>
    <t>-1020607976</t>
  </si>
  <si>
    <t>Výšková úprava uličního vstupu nebo vpusti do 200 mm  zvýšením poklopu</t>
  </si>
  <si>
    <t>https://podminky.urs.cz/item/CS_URS_2021_01/899331111</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</si>
  <si>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</si>
  <si>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39</t>
  </si>
  <si>
    <t>899431111</t>
  </si>
  <si>
    <t>Výšková úprava uličního vstupu nebo vpusti do 200 mm zvýšením krycího hrnce, šoupěte nebo hydrantu</t>
  </si>
  <si>
    <t>-1346615893</t>
  </si>
  <si>
    <t>Výšková úprava uličního vstupu nebo vpusti do 200 mm  zvýšením krycího hrnce, šoupěte nebo hydrantu bez úpravy armatur</t>
  </si>
  <si>
    <t>https://podminky.urs.cz/item/CS_URS_2021_02/899431111</t>
  </si>
  <si>
    <t>Ostatní konstrukce a práce, bourání</t>
  </si>
  <si>
    <t>40</t>
  </si>
  <si>
    <t>914111111</t>
  </si>
  <si>
    <t>Montáž svislé dopravní značky do velikosti 1 m2 objímkami na sloupek nebo konzolu</t>
  </si>
  <si>
    <t>791592929</t>
  </si>
  <si>
    <t>Montáž svislé dopravní značky základní velikosti do 1 m2 objímkami na sloupky nebo konzoly</t>
  </si>
  <si>
    <t>https://podminky.urs.cz/item/CS_URS_2021_01/914111111</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</si>
  <si>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</si>
  <si>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"IP6"2</t>
  </si>
  <si>
    <t>"IP12" 1</t>
  </si>
  <si>
    <t>"E8e"1</t>
  </si>
  <si>
    <t>41</t>
  </si>
  <si>
    <t>40445625</t>
  </si>
  <si>
    <t>informativní značky provozní IP8, IP9, IP11-IP13 500x700mm</t>
  </si>
  <si>
    <t>-1401862749</t>
  </si>
  <si>
    <t>1*1,02 'Přepočtené koeficientem množství</t>
  </si>
  <si>
    <t>42</t>
  </si>
  <si>
    <t>40445621</t>
  </si>
  <si>
    <t>informativní značky provozní IP1-IP3, IP4b-IP7, IP10a, b 500x500mm</t>
  </si>
  <si>
    <t>-1133028816</t>
  </si>
  <si>
    <t>2*1,02 'Přepočtené koeficientem množství</t>
  </si>
  <si>
    <t>43</t>
  </si>
  <si>
    <t>40445649</t>
  </si>
  <si>
    <t>dodatkové tabulky E3-E5, E8, E14-E16 500x150mm</t>
  </si>
  <si>
    <t>514255982</t>
  </si>
  <si>
    <t>44</t>
  </si>
  <si>
    <t>914511112</t>
  </si>
  <si>
    <t>Montáž sloupku dopravních značek délky do 3,5 m s betonovým základem a patkou</t>
  </si>
  <si>
    <t>1228776581</t>
  </si>
  <si>
    <t>Montáž sloupku dopravních značek  délky do 3,5 m do hliníkové patky</t>
  </si>
  <si>
    <t>https://podminky.urs.cz/item/CS_URS_2021_01/914511112</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</si>
  <si>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</si>
  <si>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45</t>
  </si>
  <si>
    <t>40445225</t>
  </si>
  <si>
    <t>sloupek pro dopravní značku Zn D 60mm v 3,5m</t>
  </si>
  <si>
    <t>698601846</t>
  </si>
  <si>
    <t>46</t>
  </si>
  <si>
    <t>404452400</t>
  </si>
  <si>
    <t>patka hliníková HP 60</t>
  </si>
  <si>
    <t>128</t>
  </si>
  <si>
    <t>945107089</t>
  </si>
  <si>
    <t>patka hliníková pro sloupek D 60 mm</t>
  </si>
  <si>
    <t>47</t>
  </si>
  <si>
    <t>404452530</t>
  </si>
  <si>
    <t>víčko plastové na sloupek 60</t>
  </si>
  <si>
    <t>327943894</t>
  </si>
  <si>
    <t>48</t>
  </si>
  <si>
    <t>404452560</t>
  </si>
  <si>
    <t>upínací svorka na sloupek US 60</t>
  </si>
  <si>
    <t>-760720169</t>
  </si>
  <si>
    <t>upínací svorka na sloupek D 60 mm</t>
  </si>
  <si>
    <t>11*2</t>
  </si>
  <si>
    <t>49</t>
  </si>
  <si>
    <t>914511112(R)</t>
  </si>
  <si>
    <t>Přemístění dopravních značek vč. sloupku s betonovým základem a patkou</t>
  </si>
  <si>
    <t>-1408996657</t>
  </si>
  <si>
    <t>Poznámka k položce:
Demontáž, uskladnění po dobu stavby a opětovná montáž na nové místo.</t>
  </si>
  <si>
    <t>50</t>
  </si>
  <si>
    <t>915131111</t>
  </si>
  <si>
    <t>Vodorovné dopravní značení přechody pro chodce, šipky, symboly základní bílá barva</t>
  </si>
  <si>
    <t>339921449</t>
  </si>
  <si>
    <t>Vodorovné dopravní značení stříkané barvou  přechody pro chodce, šipky, symboly bílé základní</t>
  </si>
  <si>
    <t>https://podminky.urs.cz/item/CS_URS_2021_02/915131111</t>
  </si>
  <si>
    <t>"V07 přechod"</t>
  </si>
  <si>
    <t>7,8</t>
  </si>
  <si>
    <t xml:space="preserve">"V10f invalida" </t>
  </si>
  <si>
    <t>2*1</t>
  </si>
  <si>
    <t>51</t>
  </si>
  <si>
    <t>916131213</t>
  </si>
  <si>
    <t>Osazení silničního obrubníku betonového stojatého s boční opěrou do lože z betonu prostého</t>
  </si>
  <si>
    <t>82717090</t>
  </si>
  <si>
    <t>Osazení silničního obrubníku betonového se zřízením lože, s vyplněním a zatřením spár cementovou maltou stojatého s boční opěrou z betonu prostého, do lože z betonu prostého</t>
  </si>
  <si>
    <t>https://podminky.urs.cz/item/CS_URS_2021_01/916131213</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</si>
  <si>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</si>
  <si>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zvýšený</t>
  </si>
  <si>
    <t>938,5-229-106</t>
  </si>
  <si>
    <t>snížený</t>
  </si>
  <si>
    <t>229</t>
  </si>
  <si>
    <t>přechodový</t>
  </si>
  <si>
    <t>53*2</t>
  </si>
  <si>
    <t>52</t>
  </si>
  <si>
    <t>59217031</t>
  </si>
  <si>
    <t>obrubník betonový silniční 1000x150x250mm</t>
  </si>
  <si>
    <t>615151594</t>
  </si>
  <si>
    <t>Poznámka k položce:
Přímý - 383 ks
R 1m - 6ks
R0,5m -  6ks</t>
  </si>
  <si>
    <t>603,5</t>
  </si>
  <si>
    <t>603,5*1,02 'Přepočtené koeficientem množství</t>
  </si>
  <si>
    <t>53</t>
  </si>
  <si>
    <t>59217029</t>
  </si>
  <si>
    <t>obrubník betonový silniční nájezdový 1000x150x150mm</t>
  </si>
  <si>
    <t>-1051768085</t>
  </si>
  <si>
    <t>229*1,02 'Přepočtené koeficientem množství</t>
  </si>
  <si>
    <t>54</t>
  </si>
  <si>
    <t>59217030</t>
  </si>
  <si>
    <t>obrubník betonový silniční přechodový 1000x150x150-250mm</t>
  </si>
  <si>
    <t>-1449489335</t>
  </si>
  <si>
    <t>103,921568627451*1,02 'Přepočtené koeficientem množství</t>
  </si>
  <si>
    <t>55</t>
  </si>
  <si>
    <t>916241113</t>
  </si>
  <si>
    <t>Osazení obrubníku kamenného ležatého s boční opěrou do lože z betonu prostého</t>
  </si>
  <si>
    <t>-1514274050</t>
  </si>
  <si>
    <t>Osazení obrubníku kamenného se zřízením lože, s vyplněním a zatřením spár cementovou maltou ležatého s boční opěrou z betonu prostého, do lože z betonu prostého</t>
  </si>
  <si>
    <t>https://podminky.urs.cz/item/CS_URS_2021_01/916241113</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</si>
  <si>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</si>
  <si>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Poznámka k položce:
Zvýšený práh</t>
  </si>
  <si>
    <t>4*5</t>
  </si>
  <si>
    <t>56</t>
  </si>
  <si>
    <t>58380007</t>
  </si>
  <si>
    <t>obrubník kamenný žulový přímý 1000x150x250mm</t>
  </si>
  <si>
    <t>-1221162359</t>
  </si>
  <si>
    <t>20*1,02 'Přepočtené koeficientem množství</t>
  </si>
  <si>
    <t>57</t>
  </si>
  <si>
    <t>919732211</t>
  </si>
  <si>
    <t>Styčná spára napojení nového živičného povrchu na stávající za tepla š 15 mm hl 25 mm s prořezáním</t>
  </si>
  <si>
    <t>-476182376</t>
  </si>
  <si>
    <t>Styčná pracovní spára při napojení nového živičného povrchu na stávající se zalitím za tepla modifikovanou asfaltovou hmotou s posypem vápenným hydrátem šířky do 15 mm, hloubky do 25 mm včetně prořezání spáry</t>
  </si>
  <si>
    <t>https://podminky.urs.cz/item/CS_URS_2021_01/919732211</t>
  </si>
  <si>
    <t xml:space="preserve">Poznámka k souboru cen:
1. V cenách jsou započteny i náklady na vyčištění spár, na impregnaci a zalití spár včetně dodání hmot. </t>
  </si>
  <si>
    <t>58</t>
  </si>
  <si>
    <t>919735113</t>
  </si>
  <si>
    <t>Řezání stávajícího živičného krytu hl přes 100 do 150 mm</t>
  </si>
  <si>
    <t>-621030625</t>
  </si>
  <si>
    <t>Řezání stávajícího živičného krytu nebo podkladu  hloubky přes 100 do 150 mm</t>
  </si>
  <si>
    <t>https://podminky.urs.cz/item/CS_URS_2021_02/919735113</t>
  </si>
  <si>
    <t>59</t>
  </si>
  <si>
    <t>935113112.R</t>
  </si>
  <si>
    <t>Osazení odvodňovacího žlabu polymerbetonového šířky 300 mm</t>
  </si>
  <si>
    <t>-1927722875</t>
  </si>
  <si>
    <t>Osazení odvodňovacího žlabu polymerbetonového monolitického šířky 400 mm</t>
  </si>
  <si>
    <t xml:space="preserve">Poznámka k souboru cen:
1. V cenách jsou započteny i náklady na předepsané obetonování a lože z betonu. 2. V cenách nejsou započteny náklady na odvodňovací žlab s příslušenstvím; tyto náklady se oceňují ve specifikaci. </t>
  </si>
  <si>
    <t>Poznámka k položce:
žlab Monoblok</t>
  </si>
  <si>
    <t>2,8</t>
  </si>
  <si>
    <t>60</t>
  </si>
  <si>
    <t>59227011.R</t>
  </si>
  <si>
    <t>Odvodňovací žlab polymerbetonový šířky 300 mm</t>
  </si>
  <si>
    <t>-1251852870</t>
  </si>
  <si>
    <t>61</t>
  </si>
  <si>
    <t>962032231(R)</t>
  </si>
  <si>
    <t>Bourání stávající garáže a přilehlé stěny</t>
  </si>
  <si>
    <t>1278621308</t>
  </si>
  <si>
    <t>Bourání zdiva nadzákladového z cihel nebo tvárnic  z cihel pálených nebo vápenopískových, na maltu vápennou nebo vápenocementovou, objemu přes 1 m3</t>
  </si>
  <si>
    <t>Poznámka k položce:
Položka zahrnuje veškeré bourací práce spojené s odstraněním stávajícího objektu garáže na pozemku 53/1, které jsou nutné k provedení předmětné stavby. Odvoz na skládku a poplatek za skládku vybouraného materiálu. Jedná se převážně o cihlové zdiva na vápenocementovou maltu, dřevěnou střešní konstrukci s krytinou s eternitových desek a betonovou litou podlahu. 
Přibližný rozsah bouracích prací dle materiálu:
bet. podlaha: 26m3
zdivo cihla: 22m3
střecha: 52m2</t>
  </si>
  <si>
    <t>62</t>
  </si>
  <si>
    <t>966003814(R)</t>
  </si>
  <si>
    <t>Rozebrání oplocení s příčníky a zděnými sloupky z prken a latí</t>
  </si>
  <si>
    <t>-1437280749</t>
  </si>
  <si>
    <t>Rozebrání dřevěného oplocení se sloupky osové vzdálenosti do 4,00 m, výšky do 2,50 m, osazených do hloubky 1,00 m s příčníky a betonovými sloupky z prken a latí</t>
  </si>
  <si>
    <t xml:space="preserve">Poznámka k položce:
Položka zahrnuje i dopravu, uložení a poplatek za skládku. </t>
  </si>
  <si>
    <t>63</t>
  </si>
  <si>
    <t>966006132</t>
  </si>
  <si>
    <t>Odstranění značek dopravních nebo orientačních se sloupky s betonovými patkami</t>
  </si>
  <si>
    <t>-1786680636</t>
  </si>
  <si>
    <t>Odstranění dopravních nebo orientačních značek se sloupkem  s uložením hmot na vzdálenost do 20 m nebo s naložením na dopravní prostředek, se zásypem jam a jeho zhutněním s betonovou patkou</t>
  </si>
  <si>
    <t>https://podminky.urs.cz/item/CS_URS_2021_02/966006132</t>
  </si>
  <si>
    <t>64</t>
  </si>
  <si>
    <t>966073811(R)</t>
  </si>
  <si>
    <t>Rozebrání vrat a vrátek k oplocení pl přes 4 do 6 m2</t>
  </si>
  <si>
    <t>-526592072</t>
  </si>
  <si>
    <t>Rozebrání vrat a vrátek k oplocení plochy jednotlivě přes 2 do 6 m2</t>
  </si>
  <si>
    <t xml:space="preserve">Poznámka k položce:
Odstranění stávajících vrat k p.č. 53/1 (výplň dřevěná prkna, uchyceno do ocel. sloupků.)
Položka zahrnuje i dopravu, uložení a poplatek za skládku. </t>
  </si>
  <si>
    <t>65</t>
  </si>
  <si>
    <t>979024443</t>
  </si>
  <si>
    <t>Očištění vybouraných obrubníků a krajníků silničních</t>
  </si>
  <si>
    <t>-2122959695</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</si>
  <si>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</si>
  <si>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https://podminky.urs.cz/item/CS_URS_2021_02/979024443</t>
  </si>
  <si>
    <t>66</t>
  </si>
  <si>
    <t>979071122</t>
  </si>
  <si>
    <t>Očištění dlažebních kostek drobných s původním spárováním živičnou směsí nebo MC</t>
  </si>
  <si>
    <t>1652481898</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</si>
  <si>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</si>
  <si>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https://podminky.urs.cz/item/CS_URS_2021_02/979071122</t>
  </si>
  <si>
    <t>881,8*0,1</t>
  </si>
  <si>
    <t>997</t>
  </si>
  <si>
    <t>Přesun sutě</t>
  </si>
  <si>
    <t>67</t>
  </si>
  <si>
    <t>997002511(R)</t>
  </si>
  <si>
    <t>Vodorovné přemístění suti a vybouraných hmot bez naložení ale se složením a urovnáním</t>
  </si>
  <si>
    <t>-1633923189</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</si>
  <si>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</si>
  <si>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Poznámka k položce:
Na skládku dle dispozic zhotovitele.</t>
  </si>
  <si>
    <t>1481,176-1263.367</t>
  </si>
  <si>
    <t>68</t>
  </si>
  <si>
    <t>997002512(R)</t>
  </si>
  <si>
    <t>Vodorovné přemístění suti na meziskládku dle dispozic zhotovitele a zpět na stavbu vč. naložení a složení</t>
  </si>
  <si>
    <t>1936389666</t>
  </si>
  <si>
    <t>Frézovaný materiál na meziskládku a zpět z meziskládky</t>
  </si>
  <si>
    <t>157,78*2</t>
  </si>
  <si>
    <t>dlažební kostky  na meziskládku a zpět z meziskládky</t>
  </si>
  <si>
    <t>101.407*2</t>
  </si>
  <si>
    <t>69</t>
  </si>
  <si>
    <t>997013601</t>
  </si>
  <si>
    <t>Poplatek za uložení na skládce (skládkovné) stavebního odpadu betonového kód odpadu 17 01 01</t>
  </si>
  <si>
    <t>-1604796525</t>
  </si>
  <si>
    <t>Poplatek za uložení stavebního odpadu na skládce (skládkovné) z prostého betonu zatříděného do Katalogu odpadů pod kódem 17 01 01</t>
  </si>
  <si>
    <t>https://podminky.urs.cz/item/CS_URS_2021_01/997013601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</si>
  <si>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</si>
  <si>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40,697+7,04</t>
  </si>
  <si>
    <t>70</t>
  </si>
  <si>
    <t>997013602</t>
  </si>
  <si>
    <t>Poplatek za uložení na skládce (skládkovné) stavebního odpadu železobetonového kód odpadu 17 01 01</t>
  </si>
  <si>
    <t>2062301638</t>
  </si>
  <si>
    <t>Poplatek za uložení stavebního odpadu na skládce (skládkovné) z armovaného betonu zatříděného do Katalogu odpadů pod kódem 17 01 01</t>
  </si>
  <si>
    <t>https://podminky.urs.cz/item/CS_URS_2021_01/997013602</t>
  </si>
  <si>
    <t>SO102 - Chodníky a parkovací stání</t>
  </si>
  <si>
    <t>PSV - Práce a dodávky PSV</t>
  </si>
  <si>
    <t xml:space="preserve">    721 - Zdravotechnika - vnitřní kanalizace</t>
  </si>
  <si>
    <t>112101121</t>
  </si>
  <si>
    <t>Odstranění stromů jehličnatých průměru kmene do 300 mm</t>
  </si>
  <si>
    <t>951710904</t>
  </si>
  <si>
    <t>Odstranění stromů s odřezáním kmene a s odvětvením jehličnatých bez odkornění, průměru kmene přes 100 do 300 mm</t>
  </si>
  <si>
    <t>https://podminky.urs.cz/item/CS_URS_2021_01/112101121</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</si>
  <si>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</si>
  <si>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112251101</t>
  </si>
  <si>
    <t>Odstranění pařezů D do 300 mm</t>
  </si>
  <si>
    <t>-506922806</t>
  </si>
  <si>
    <t>Odstranění pařezů strojně s jejich vykopáním, vytrháním nebo odstřelením průměru přes 100 do 300 mm</t>
  </si>
  <si>
    <t>https://podminky.urs.cz/item/CS_URS_2021_01/112251101</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</si>
  <si>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</si>
  <si>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113106133</t>
  </si>
  <si>
    <t>Rozebrání dlažeb z kamenných dlaždic komunikací pro pěší strojně pl do 50 m2</t>
  </si>
  <si>
    <t>504531310</t>
  </si>
  <si>
    <t>Rozebrání dlažeb komunikací pro pěší s přemístěním hmot na skládku na vzdálenost do 3 m nebo s naložením na dopravní prostředek s ložem z kameniva nebo živice a s jakoukoliv výplní spár strojně plochy jednotlivě do 50 m2 z kamenných dlaždic nebo desek</t>
  </si>
  <si>
    <t>https://podminky.urs.cz/item/CS_URS_2021_02/113106133</t>
  </si>
  <si>
    <t>4+16</t>
  </si>
  <si>
    <t>113106142</t>
  </si>
  <si>
    <t>Rozebrání dlažeb z betonových nebo kamenných dlaždic komunikací pro pěší strojně pl přes 50 m2</t>
  </si>
  <si>
    <t>260398461</t>
  </si>
  <si>
    <t>Rozebrání dlažeb komunikací pro pěší s přemístěním hmot na skládku na vzdálenost do 3 m nebo s naložením na dopravní prostředek s ložem z kameniva nebo živice a s jakoukoliv výplní spár strojně plochy jednotlivě přes 50 m2 z betonových nebo kameninových d</t>
  </si>
  <si>
    <t>https://podminky.urs.cz/item/CS_URS_2021_02/113106142</t>
  </si>
  <si>
    <t>dlažba z desek 30x30</t>
  </si>
  <si>
    <t>390.7</t>
  </si>
  <si>
    <t>vymývaná dlažba</t>
  </si>
  <si>
    <t>113106144</t>
  </si>
  <si>
    <t>Rozebrání dlažeb ze zámkových dlaždic komunikací pro pěší strojně pl přes 50 m2</t>
  </si>
  <si>
    <t>942930252</t>
  </si>
  <si>
    <t>Rozebrání dlažeb komunikací pro pěší s přemístěním hmot na skládku na vzdálenost do 3 m nebo s naložením na dopravní prostředek s ložem z kameniva nebo živice a s jakoukoliv výplní spár strojně plochy jednotlivě přes 50 m2 ze zámkové dlažby</t>
  </si>
  <si>
    <t>https://podminky.urs.cz/item/CS_URS_2021_02/113106144</t>
  </si>
  <si>
    <t>zámková dlažba tl. 60mm</t>
  </si>
  <si>
    <t>277</t>
  </si>
  <si>
    <t>zámková dlažba tl. 80mm (předláždění parkoviště)</t>
  </si>
  <si>
    <t>111</t>
  </si>
  <si>
    <t>113107331</t>
  </si>
  <si>
    <t>Odstranění podkladu z betonu prostého tl přes 100 do 150 mm strojně pl do 50 m2</t>
  </si>
  <si>
    <t>-1810926242</t>
  </si>
  <si>
    <t>Odstranění podkladů nebo krytů strojně plochy jednotlivě do 50 m2 s přemístěním hmot na skládku na vzdálenost do 3 m nebo s naložením na dopravní prostředek z betonu prostého, o tl. vrstvy přes 100 do 150 mm</t>
  </si>
  <si>
    <t>https://podminky.urs.cz/item/CS_URS_2021_02/113107331</t>
  </si>
  <si>
    <t>113107342</t>
  </si>
  <si>
    <t>Odstranění podkladu živičného tl přes 50 do 100 mm strojně pl do 50 m2</t>
  </si>
  <si>
    <t>1224718468</t>
  </si>
  <si>
    <t>Odstranění podkladů nebo krytů strojně plochy jednotlivě do 50 m2 s přemístěním hmot na skládku na vzdálenost do 3 m nebo s naložením na dopravní prostředek živičných, o tl. vrstvy přes 50 do 100 mm</t>
  </si>
  <si>
    <t>https://podminky.urs.cz/item/CS_URS_2021_02/113107342</t>
  </si>
  <si>
    <t>419323567</t>
  </si>
  <si>
    <t>chodníkový bet.</t>
  </si>
  <si>
    <t>14+29</t>
  </si>
  <si>
    <t>kamenný</t>
  </si>
  <si>
    <t>5+4+4+2</t>
  </si>
  <si>
    <t>122252204</t>
  </si>
  <si>
    <t>Odkopávky a prokopávky nezapažené pro silnice a dálnice v hornině třídy těžitelnosti I objem do 500 m3 strojně</t>
  </si>
  <si>
    <t>287829157</t>
  </si>
  <si>
    <t>Odkopávky a prokopávky nezapažené pro silnice a dálnice strojně v hornině třídy těžitelnosti I přes 100 do 500 m3</t>
  </si>
  <si>
    <t>https://podminky.urs.cz/item/CS_URS_2021_02/122252204</t>
  </si>
  <si>
    <t>676*0.29+374*0.37+480*0.42</t>
  </si>
  <si>
    <t>129951121</t>
  </si>
  <si>
    <t>Bourání zdiva z betonu prostého neprokládaného v odkopávkách nebo prokopávkách strojně</t>
  </si>
  <si>
    <t>-2717523</t>
  </si>
  <si>
    <t>Bourání konstrukcí v odkopávkách a prokopávkách strojně s přemístěním suti na hromady na vzdálenost do 20 m nebo s naložením na dopravní prostředek z betonu prostého neprokládaného</t>
  </si>
  <si>
    <t>https://podminky.urs.cz/item/CS_URS_2021_02/129951121</t>
  </si>
  <si>
    <t>Poznámka k položce:
Bourání hrany základu podezdívky oplocení v místě dopojení dlažby chodníku.</t>
  </si>
  <si>
    <t>160*0.1*0.1</t>
  </si>
  <si>
    <t>162201405(R)</t>
  </si>
  <si>
    <t>Vodorovné přemístění větví stromů jehličnatých na skládku dle dispozic zhotovitele D kmene do 300 mm</t>
  </si>
  <si>
    <t>-1354828915</t>
  </si>
  <si>
    <t>Vodorovné přemístění větví, kmenů nebo pařezů s naložením, složením a dopravou do 1000 m větví stromů jehličnatých, průměru kmene přes 100 do 300 mm</t>
  </si>
  <si>
    <t xml:space="preserve">Poznámka k souboru cen:
1. Průměr kmene i pařezu se měří v místě řezu. 2. Měrná jednotka kus je 1 strom. </t>
  </si>
  <si>
    <t>162201415(R)</t>
  </si>
  <si>
    <t>Vodorovné přemístění kmenů stromů jehličnatých na skládku dle dispozic zhotovitele D kmene do 300 mm</t>
  </si>
  <si>
    <t>519058934</t>
  </si>
  <si>
    <t>Vodorovné přemístění větví, kmenů nebo pařezů s naložením, složením a dopravou do 1000 m kmenů stromů jehličnatých, průměru přes 100 do 300 mm</t>
  </si>
  <si>
    <t>162201421(R)</t>
  </si>
  <si>
    <t>Vodorovné přemístění pařezů na skládku dle dispozic zhotovitele D do 300 mm</t>
  </si>
  <si>
    <t>1936058479</t>
  </si>
  <si>
    <t>Vodorovné přemístění větví, kmenů nebo pařezů s naložením, složením a dopravou do 1000 m pařezů kmenů, průměru přes 100 do 300 mm</t>
  </si>
  <si>
    <t>350015069</t>
  </si>
  <si>
    <t>536,02-61.2</t>
  </si>
  <si>
    <t>171152101</t>
  </si>
  <si>
    <t>Uložení sypaniny z hornin soudržných do násypů zhutněných silnic a dálnic</t>
  </si>
  <si>
    <t>-2143110806</t>
  </si>
  <si>
    <t>Uložení sypaniny do zhutněných násypů pro silnice, dálnice a letiště s rozprostřením sypaniny ve vrstvách, s hrubým urovnáním a uzavřením povrchu násypu z hornin soudržných</t>
  </si>
  <si>
    <t>https://podminky.urs.cz/item/CS_URS_2021_02/171152101</t>
  </si>
  <si>
    <t>Poznámka k položce:
Dosypání zeminy v nezpevněných plochách veřejné zeleně.</t>
  </si>
  <si>
    <t>204*0.3</t>
  </si>
  <si>
    <t>-1738024571</t>
  </si>
  <si>
    <t>474,82</t>
  </si>
  <si>
    <t>1884236522</t>
  </si>
  <si>
    <t>474,82*2 'Přepočtené koeficientem množství</t>
  </si>
  <si>
    <t>181152302</t>
  </si>
  <si>
    <t>Úprava pláně pro silnice a dálnice v zářezech se zhutněním</t>
  </si>
  <si>
    <t>1484008514</t>
  </si>
  <si>
    <t>Úprava pláně na stavbách silnic a dálnic strojně v zářezech mimo skalních se zhutněním</t>
  </si>
  <si>
    <t>https://podminky.urs.cz/item/CS_URS_2021_02/181152302</t>
  </si>
  <si>
    <t>676+374+480</t>
  </si>
  <si>
    <t>181351103(R)</t>
  </si>
  <si>
    <t>Rozprostření ornice tl vrstvy do 200 mm pl přes 100 do 500 m2 v rovině nebo ve svahu do 1:5 strojně</t>
  </si>
  <si>
    <t>1042400822</t>
  </si>
  <si>
    <t>Rozprostření a urovnání ornice v rovině nebo ve svahu sklonu do 1:5 strojně při souvislé ploše přes 100 do 500 m2, tl. vrstvy do 200 mm</t>
  </si>
  <si>
    <t>Poznámka k položce:
vč. nákupu ornice o dovu na stavba</t>
  </si>
  <si>
    <t>181411131</t>
  </si>
  <si>
    <t>Založení parkového trávníku výsevem pl do 1000 m2 v rovině a ve svahu do 1:5</t>
  </si>
  <si>
    <t>1980923895</t>
  </si>
  <si>
    <t>Založení trávníku na půdě předem připravené plochy do 1000 m2 výsevem včetně utažení parkového v rovině nebo na svahu do 1:5</t>
  </si>
  <si>
    <t>https://podminky.urs.cz/item/CS_URS_2021_02/181411131</t>
  </si>
  <si>
    <t>00572410</t>
  </si>
  <si>
    <t>osivo směs travní parková</t>
  </si>
  <si>
    <t>kg</t>
  </si>
  <si>
    <t>1851787996</t>
  </si>
  <si>
    <t>204*0,02 'Přepočtené koeficientem množství</t>
  </si>
  <si>
    <t>183101222</t>
  </si>
  <si>
    <t>Jamky pro výsadbu s výměnou 50 % půdy zeminy tř 1 až 4 objem do 2 m3 v rovině a svahu do 1:5</t>
  </si>
  <si>
    <t>-895717516</t>
  </si>
  <si>
    <t>Hloub. jamek s výměnou 50% půdy do 2 m3 sv.1:5 vč. naložení přebyt. zem. a odvoz do 20km, složení</t>
  </si>
  <si>
    <t>184102110</t>
  </si>
  <si>
    <t>Výsadba dřeviny s balem D do 0,1 m do jamky se zalitím v rovině a svahu do 1:5</t>
  </si>
  <si>
    <t>798319754</t>
  </si>
  <si>
    <t>Výsadba dřevin s balem D do 10 cm, v rovině</t>
  </si>
  <si>
    <t>02650300(R)</t>
  </si>
  <si>
    <t>Platanus acerifolia Alphen´s Globe -Platan, ok 8 - 10</t>
  </si>
  <si>
    <t>-360454481</t>
  </si>
  <si>
    <t>javor mléč /Acer platanoides/ 20-50cm</t>
  </si>
  <si>
    <t>184215133</t>
  </si>
  <si>
    <t>Ukotvení kmene dřevin třemi kůly D do 0,1 m délky do 3 m</t>
  </si>
  <si>
    <t>233091566</t>
  </si>
  <si>
    <t>Ukotvení dřeviny kůly třemi kůly, délky přes 2 do 3 m</t>
  </si>
  <si>
    <t>https://podminky.urs.cz/item/CS_URS_2021_01/184215133</t>
  </si>
  <si>
    <t>184501121</t>
  </si>
  <si>
    <t>Zhotovení obalu z juty v jedné vrstvě v rovině a svahu do 1:5</t>
  </si>
  <si>
    <t>-376749813</t>
  </si>
  <si>
    <t>Zhotovení obalu kmene a spodních částí větví stromu z juty v jedné vrstvě v rovině nebo na svahu do 1:5</t>
  </si>
  <si>
    <t>https://podminky.urs.cz/item/CS_URS_2021_01/184501121</t>
  </si>
  <si>
    <t>8*1,5*0,3</t>
  </si>
  <si>
    <t>185802114</t>
  </si>
  <si>
    <t>Hnojení půdy umělým hnojivem k jednotlivým rostlinám v rovině a svahu do 1:5</t>
  </si>
  <si>
    <t>1398925483</t>
  </si>
  <si>
    <t>Hnojení umělým hnojivem k rostlinám v rovině vč. dodání hnojiva</t>
  </si>
  <si>
    <t>185851121</t>
  </si>
  <si>
    <t>Dovoz vody pro zálivku rostlin za vzdálenost do 1000 m</t>
  </si>
  <si>
    <t>1905855570</t>
  </si>
  <si>
    <t>Dovoz vody pro zálivku rostlin na vzdálenost do 1000 m</t>
  </si>
  <si>
    <t>https://podminky.urs.cz/item/CS_URS_2021_01/185851121</t>
  </si>
  <si>
    <t>15/1000*8</t>
  </si>
  <si>
    <t>944486123</t>
  </si>
  <si>
    <t>"parkoviště"  480</t>
  </si>
  <si>
    <t>564861111</t>
  </si>
  <si>
    <t>Podklad ze štěrkodrtě ŠD tl 200 mm</t>
  </si>
  <si>
    <t>-670593261</t>
  </si>
  <si>
    <t>Podklad ze štěrkodrti ŠD  s rozprostřením a zhutněním, po zhutnění tl. 200 mm</t>
  </si>
  <si>
    <t>https://podminky.urs.cz/item/CS_URS_2021_02/564861111</t>
  </si>
  <si>
    <t>"chodník" 676</t>
  </si>
  <si>
    <t>"parkoviště" 369</t>
  </si>
  <si>
    <t>564871111</t>
  </si>
  <si>
    <t>Podklad ze štěrkodrtě ŠD tl 250 mm</t>
  </si>
  <si>
    <t>864513128</t>
  </si>
  <si>
    <t>Podklad ze štěrkodrti ŠD  s rozprostřením a zhutněním, po zhutnění tl. 250 mm</t>
  </si>
  <si>
    <t>https://podminky.urs.cz/item/CS_URS_2021_02/564871111</t>
  </si>
  <si>
    <t>"vjezdy"  374</t>
  </si>
  <si>
    <t>571908111</t>
  </si>
  <si>
    <t>Kryt vymývaným dekoračním kamenivem (kačírkem) tl 200 mm</t>
  </si>
  <si>
    <t>1769391802</t>
  </si>
  <si>
    <t>Kryt vymývaným dekoračním kamenivem (kačírkem)  tl. 200 mm</t>
  </si>
  <si>
    <t>https://podminky.urs.cz/item/CS_URS_2021_02/571908111</t>
  </si>
  <si>
    <t>596211113</t>
  </si>
  <si>
    <t>Kladení zámkové dlažby komunikací pro pěší tl 60 mm skupiny A pl přes 300 m2</t>
  </si>
  <si>
    <t>-628763124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</si>
  <si>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</si>
  <si>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https://podminky.urs.cz/item/CS_URS_2021_02/596211113</t>
  </si>
  <si>
    <t>676</t>
  </si>
  <si>
    <t>59245015</t>
  </si>
  <si>
    <t>dlažba zámková tvaru I 200x165x60mm přírodní</t>
  </si>
  <si>
    <t>1840545295</t>
  </si>
  <si>
    <t>676-86.4</t>
  </si>
  <si>
    <t>589,6*1,01 'Přepočtené koeficientem množství</t>
  </si>
  <si>
    <t>59245222</t>
  </si>
  <si>
    <t>dlažba zámková tvaru I základní pro nevidomé 196x161x60mm barevná</t>
  </si>
  <si>
    <t>-1204436625</t>
  </si>
  <si>
    <t>86,4*1,01 'Přepočtené koeficientem množství</t>
  </si>
  <si>
    <t>596211213</t>
  </si>
  <si>
    <t>Kladení zámkové dlažby komunikací pro pěší tl 80 mm skupiny A pl přes 300 m2</t>
  </si>
  <si>
    <t>-1850430652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</si>
  <si>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t>
  </si>
  <si>
    <t>https://podminky.urs.cz/item/CS_URS_2021_02/596211213</t>
  </si>
  <si>
    <t>parkoviště</t>
  </si>
  <si>
    <t>369+111</t>
  </si>
  <si>
    <t>vjezdy</t>
  </si>
  <si>
    <t>374</t>
  </si>
  <si>
    <t>59245213</t>
  </si>
  <si>
    <t>dlažba zámková tvaru I 196x161x80mm přírodní</t>
  </si>
  <si>
    <t>-1549605788</t>
  </si>
  <si>
    <t>854*1,01 'Přepočtené koeficientem množství</t>
  </si>
  <si>
    <t>877265271</t>
  </si>
  <si>
    <t>Montáž lapače střešních splavenin z tvrdého PVC-systém KG DN 110</t>
  </si>
  <si>
    <t>-697743186</t>
  </si>
  <si>
    <t>Montáž tvarovek na kanalizačním potrubí z trub z plastu  z tvrdého PVC nebo z polypropylenu v otevřeném výkopu lapačů střešních splavenin DN 100</t>
  </si>
  <si>
    <t>https://podminky.urs.cz/item/CS_URS_2021_02/877265271</t>
  </si>
  <si>
    <t>28341110</t>
  </si>
  <si>
    <t>lapače střešních splavenin okapová vpusť s klapkou+inspekční poklop z PP</t>
  </si>
  <si>
    <t>-1690415403</t>
  </si>
  <si>
    <t>912111121(R)</t>
  </si>
  <si>
    <t>Montáž parkovacího dorazu, přichycené šrouby</t>
  </si>
  <si>
    <t>-475108302</t>
  </si>
  <si>
    <t>Montáž zábrany parkovací  tvaru U přichycené šrouby</t>
  </si>
  <si>
    <t>74910307</t>
  </si>
  <si>
    <t>zábrana pod kola 1000x230x130mm</t>
  </si>
  <si>
    <t>-1082128505</t>
  </si>
  <si>
    <t>-1240469939</t>
  </si>
  <si>
    <t>130</t>
  </si>
  <si>
    <t>-1406620848</t>
  </si>
  <si>
    <t>130*1,02 'Přepočtené koeficientem množství</t>
  </si>
  <si>
    <t>916231213</t>
  </si>
  <si>
    <t>Osazení chodníkového obrubníku betonového stojatého s boční opěrou do lože z betonu prostého</t>
  </si>
  <si>
    <t>-1215323721</t>
  </si>
  <si>
    <t>Osazení chodníkového obrubníku betonového se zřízením lože, s vyplněním a zatřením spár cementovou maltou stojatého s boční opěrou z betonu prostého, do lože z betonu prostého</t>
  </si>
  <si>
    <t>https://podminky.urs.cz/item/CS_URS_2021_02/916231213</t>
  </si>
  <si>
    <t>240+4+5+7+7+8+8+8+4+5</t>
  </si>
  <si>
    <t>59217018</t>
  </si>
  <si>
    <t>obrubník betonový chodníkový 1000x80x200mm</t>
  </si>
  <si>
    <t>1780308009</t>
  </si>
  <si>
    <t>296*1,02 'Přepočtené koeficientem množství</t>
  </si>
  <si>
    <t>-1822282033</t>
  </si>
  <si>
    <t>234.817-4.7</t>
  </si>
  <si>
    <t>689521127</t>
  </si>
  <si>
    <t>dlažební kostky</t>
  </si>
  <si>
    <t>4.7</t>
  </si>
  <si>
    <t>1455713648</t>
  </si>
  <si>
    <t>230.117-4.4</t>
  </si>
  <si>
    <t>997013645</t>
  </si>
  <si>
    <t>Poplatek za uložení na skládce (skládkovné) odpadu asfaltového bez dehtu kód odpadu 17 03 02</t>
  </si>
  <si>
    <t>1683380586</t>
  </si>
  <si>
    <t>Poplatek za uložení stavebního odpadu na skládce (skládkovné) asfaltového bez obsahu dehtu zatříděného do Katalogu odpadů pod kódem 17 03 02</t>
  </si>
  <si>
    <t>https://podminky.urs.cz/item/CS_URS_2021_02/997013645</t>
  </si>
  <si>
    <t>PSV</t>
  </si>
  <si>
    <t>Práce a dodávky PSV</t>
  </si>
  <si>
    <t>721</t>
  </si>
  <si>
    <t>Zdravotechnika - vnitřní kanalizace</t>
  </si>
  <si>
    <t>721242803</t>
  </si>
  <si>
    <t>Demontáž lapače střešních splavenin DN 110</t>
  </si>
  <si>
    <t>-210268790</t>
  </si>
  <si>
    <t>Demontáž lapačů střešních splavenin  DN 110</t>
  </si>
  <si>
    <t>https://podminky.urs.cz/item/CS_URS_2021_02/721242803</t>
  </si>
  <si>
    <t>SO201 - Opěrná zeď</t>
  </si>
  <si>
    <t xml:space="preserve">    3 - Svislé a kompletní konstrukce</t>
  </si>
  <si>
    <t xml:space="preserve">    6 - Úpravy povrchů, podlahy a osazování výplní</t>
  </si>
  <si>
    <t xml:space="preserve">    711 - Izolace proti vodě, vlhkosti a plynům</t>
  </si>
  <si>
    <t>132312111</t>
  </si>
  <si>
    <t>Hloubení rýh š do 800 mm v soudržných horninách třídy těžitelnosti II skupiny 4 ručně</t>
  </si>
  <si>
    <t>114808229</t>
  </si>
  <si>
    <t>Hloubení rýh šířky do 800 mm ručně zapažených i nezapažených, s urovnáním dna do předepsaného profilu a spádu v hornině třídy těžitelnosti II skupiny 4 soudržných</t>
  </si>
  <si>
    <t>https://podminky.urs.cz/item/CS_URS_2021_02/132312111</t>
  </si>
  <si>
    <t>28*1*2+17*1*1.5</t>
  </si>
  <si>
    <t>66860443</t>
  </si>
  <si>
    <t>81.5-55.3</t>
  </si>
  <si>
    <t>-852753388</t>
  </si>
  <si>
    <t>-796770294</t>
  </si>
  <si>
    <t>26,2*2 'Přepočtené koeficientem množství</t>
  </si>
  <si>
    <t>174151103</t>
  </si>
  <si>
    <t>Zásyp zářezů pro podzemní vedení sypaninou se zhutněním</t>
  </si>
  <si>
    <t>-959429708</t>
  </si>
  <si>
    <t>Zásyp sypaninou z jakékoliv horniny strojně s uložením výkopku ve vrstvách se zhutněním zářezů se šikmými stěnami pro podzemní vedení a kolem objektů zřízených v těchto zářezech</t>
  </si>
  <si>
    <t>https://podminky.urs.cz/item/CS_URS_2021_02/174151103</t>
  </si>
  <si>
    <t>81.5-4.2-28</t>
  </si>
  <si>
    <t>12*1/2</t>
  </si>
  <si>
    <t>182211121</t>
  </si>
  <si>
    <t>Svahování násypů ručně</t>
  </si>
  <si>
    <t>1676052430</t>
  </si>
  <si>
    <t>Svahování trvalých svahů do projektovaných profilů ručně s potřebným přemístěním výkopku při svahování násypů v jakékoliv hornině</t>
  </si>
  <si>
    <t>https://podminky.urs.cz/item/CS_URS_2021_02/182211121</t>
  </si>
  <si>
    <t>-922343642</t>
  </si>
  <si>
    <t>28*1</t>
  </si>
  <si>
    <t>69311225</t>
  </si>
  <si>
    <t>geotextilie netkaná separační, ochranná, filtrační, drenážní PES 100g/m2</t>
  </si>
  <si>
    <t>873373959</t>
  </si>
  <si>
    <t>28*1,1845 'Přepočtené koeficientem množství</t>
  </si>
  <si>
    <t>212751106</t>
  </si>
  <si>
    <t>Trativod z drenážních trubek flexibilních PVC-U SN 4 perforace 360° včetně lože otevřený výkop DN 160 pro meliorace</t>
  </si>
  <si>
    <t>1390080889</t>
  </si>
  <si>
    <t>Trativody z drenážních a melioračních trubek pro meliorace, dočasné nebo odlehčovací drenáže se zřízením štěrkového lože pod trubky a s jejich obsypem v otevřeném výkopu trubka flexibilní PVC-U SN 4 celoperforovaná 360° DN 160</t>
  </si>
  <si>
    <t>https://podminky.urs.cz/item/CS_URS_2021_02/212751106</t>
  </si>
  <si>
    <t>Svislé a kompletní konstrukce</t>
  </si>
  <si>
    <t>311113144</t>
  </si>
  <si>
    <t>Nosná zeď tl přes 250 do 300 mm z hladkých tvárnic ztraceného bednění včetně výplně z betonu tř. C 20/25</t>
  </si>
  <si>
    <t>-1812422689</t>
  </si>
  <si>
    <t>Nadzákladové zdi z tvárnic ztraceného bednění  hladkých, včetně výplně z betonu třídy C 20/25, tloušťky zdiva přes 250 do 300 mm</t>
  </si>
  <si>
    <t>https://podminky.urs.cz/item/CS_URS_2021_02/311113144</t>
  </si>
  <si>
    <t>Poznámka k položce:
vč. dodání tvárnic a výplň z bet. C20/25 XC2</t>
  </si>
  <si>
    <t>22.3*2</t>
  </si>
  <si>
    <t>327324128</t>
  </si>
  <si>
    <t>Opěrné zdi a valy ze ŽB odolného proti agresivnímu prostředí tř. C 30/37</t>
  </si>
  <si>
    <t>2056440664</t>
  </si>
  <si>
    <t>Opěrné zdi a valy z betonu železového  odolný proti agresivnímu prostředí tř. C 30/37</t>
  </si>
  <si>
    <t>https://podminky.urs.cz/item/CS_URS_2021_02/327324128</t>
  </si>
  <si>
    <t>Poznámka k položce:
XC4 XF3</t>
  </si>
  <si>
    <t>28*1.3*0.4+28*1.6*0.3</t>
  </si>
  <si>
    <t>327351211</t>
  </si>
  <si>
    <t>Bednění opěrných zdí a valů svislých i skloněných zřízení</t>
  </si>
  <si>
    <t>1268488558</t>
  </si>
  <si>
    <t>Bednění opěrných zdí a valů  svislých i skloněných, výšky do 20 m zřízení</t>
  </si>
  <si>
    <t>https://podminky.urs.cz/item/CS_URS_2021_02/327351211</t>
  </si>
  <si>
    <t>(28+1.3)*0.4*2</t>
  </si>
  <si>
    <t>(28+0.3)*1.6*2</t>
  </si>
  <si>
    <t>327351221</t>
  </si>
  <si>
    <t>Bednění opěrných zdí a valů svislých i skloněných odstranění</t>
  </si>
  <si>
    <t>291300604</t>
  </si>
  <si>
    <t>Bednění opěrných zdí a valů  svislých i skloněných, výšky do 20 m odstranění</t>
  </si>
  <si>
    <t>https://podminky.urs.cz/item/CS_URS_2021_02/327351221</t>
  </si>
  <si>
    <t>327361006(R)</t>
  </si>
  <si>
    <t>Výztuž opěrných zdí a valů z betonářské oceli 10 505, B505B dle schéma</t>
  </si>
  <si>
    <t>1835269357</t>
  </si>
  <si>
    <t>Výztuž opěrných zdí a valů  průměru do 12 mm, z oceli 10 505 (R) nebo BSt 500</t>
  </si>
  <si>
    <t>334791111</t>
  </si>
  <si>
    <t>Prostup v betonových zdech z plastových trub DN do 50</t>
  </si>
  <si>
    <t>-471462751</t>
  </si>
  <si>
    <t>Prostup v betonových zdech z plastových trub  průměru do DN 50</t>
  </si>
  <si>
    <t>https://podminky.urs.cz/item/CS_URS_2021_02/334791111</t>
  </si>
  <si>
    <t>348172211(R)</t>
  </si>
  <si>
    <t>Montáž vstupní branky jednokřídlové pl do 3 m2</t>
  </si>
  <si>
    <t>-1357866402</t>
  </si>
  <si>
    <t>Montáž vjezdových bran samonosných posuvných dvoukřídlových plochy do 3 m2</t>
  </si>
  <si>
    <t>Poznámka k položce:
Vstupní branka jednokřídlová 1.5*2m, konstrukce jekl pozink, výplň dřevěné prkna. Dodávka a montáž vč. kliky/koule a zámku s klíčem</t>
  </si>
  <si>
    <t>348278401(R)</t>
  </si>
  <si>
    <t>Plotová stříška z pálených tašek</t>
  </si>
  <si>
    <t>1510918205</t>
  </si>
  <si>
    <t>Ploty z cihel a tvárnic nepálených vápenopískových ukončovací prvky betonové na maltu cementovou stříška 270x390 mm</t>
  </si>
  <si>
    <t>Poznámka k položce:
 Ukončovací stříška plotu zděného ze ztraceného bednění uložená ve sklonu, na maltu cementovou. Položka zahrnuje dodávku i montáž stříšky.</t>
  </si>
  <si>
    <t>451315114</t>
  </si>
  <si>
    <t>Podkladní nebo výplňová vrstva z betonu C 12/15 tl do 100 mm</t>
  </si>
  <si>
    <t>-467301241</t>
  </si>
  <si>
    <t>Podkladní a výplňové vrstvy z betonu prostého  tloušťky do 100 mm, z betonu C 12/15</t>
  </si>
  <si>
    <t>https://podminky.urs.cz/item/CS_URS_2021_02/451315114</t>
  </si>
  <si>
    <t>Poznámka k položce:
C12/15 XC0</t>
  </si>
  <si>
    <t>28*1.5</t>
  </si>
  <si>
    <t>Úpravy povrchů, podlahy a osazování výplní</t>
  </si>
  <si>
    <t>628612201</t>
  </si>
  <si>
    <t>Nátěr zábradlí polyuretanový jednonásobný vrchní</t>
  </si>
  <si>
    <t>-1704469405</t>
  </si>
  <si>
    <t>Nátěr mostního zábradlí polyuretanový 1x vrchní</t>
  </si>
  <si>
    <t>(0,17*11.4+0,22*10.2)*2</t>
  </si>
  <si>
    <t>911111111</t>
  </si>
  <si>
    <t>Montáž zábradlí ocelového zabetonovaného</t>
  </si>
  <si>
    <t>2535199</t>
  </si>
  <si>
    <t>https://podminky.urs.cz/item/CS_URS_2021_01/911111111</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</si>
  <si>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</si>
  <si>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5.7</t>
  </si>
  <si>
    <t>140110440</t>
  </si>
  <si>
    <t>trubka ocelová bezešvá hladká jakost 11 353, 70 x 5,0 mm</t>
  </si>
  <si>
    <t>131600837</t>
  </si>
  <si>
    <t>5.7+3*1.5</t>
  </si>
  <si>
    <t>140110320</t>
  </si>
  <si>
    <t>trubka ocelová bezešvá hladká jakost 11 353, 54 x 4 mm</t>
  </si>
  <si>
    <t>-531001260</t>
  </si>
  <si>
    <t>trubka ocelová bezešvá hladká jakost 11 353, 57 x 3,2 mm</t>
  </si>
  <si>
    <t>5.7*2</t>
  </si>
  <si>
    <t>974049153</t>
  </si>
  <si>
    <t>Vysekání rýh v betonových zdech hl do 100 mm š do 100 mm</t>
  </si>
  <si>
    <t>-256889363</t>
  </si>
  <si>
    <t>Vysekání rýh v betonových zdech  do hl. 100 mm a šířky do 100 mm</t>
  </si>
  <si>
    <t>https://podminky.urs.cz/item/CS_URS_2021_02/974049153</t>
  </si>
  <si>
    <t>1.8</t>
  </si>
  <si>
    <t>711</t>
  </si>
  <si>
    <t>Izolace proti vodě, vlhkosti a plynům</t>
  </si>
  <si>
    <t>711723141</t>
  </si>
  <si>
    <t>Izolace proti vodě provedení detailů spár 20 x 30 mm za horka tmelem</t>
  </si>
  <si>
    <t>1659309952</t>
  </si>
  <si>
    <t>Provedení detailů natěradly a tmely za horka  tmelem asfaltovým, spár průřezu 20 x 30 mm</t>
  </si>
  <si>
    <t>https://podminky.urs.cz/item/CS_URS_2021_02/711723141</t>
  </si>
  <si>
    <t>Poznámka k položce:
vč. dodání asfaltového tmelu.</t>
  </si>
  <si>
    <t>4*0.3</t>
  </si>
  <si>
    <t>SO400 - Veřejné osvětlení</t>
  </si>
  <si>
    <t>Náměšť nad OSlavou</t>
  </si>
  <si>
    <t>Ing. Pecina</t>
  </si>
  <si>
    <t>D1 - Elektromontáže</t>
  </si>
  <si>
    <t xml:space="preserve">    D2 - Demontáže</t>
  </si>
  <si>
    <t>D3 - Zemní práce</t>
  </si>
  <si>
    <t>D1</t>
  </si>
  <si>
    <t>Elektromontáže</t>
  </si>
  <si>
    <t>7004-8076</t>
  </si>
  <si>
    <t>CYKY-J 4x10 mm2 , volně</t>
  </si>
  <si>
    <t>Poznámka k souboru cen:
KABEL SILOVÝ,IZOLACE PVC S VODIČEM PE</t>
  </si>
  <si>
    <t>Poznámka k položce:
230+8*2*3+1*1*3=281</t>
  </si>
  <si>
    <t>7004-8068</t>
  </si>
  <si>
    <t>CYKY-J 3x1.5 mm2 , volně</t>
  </si>
  <si>
    <t>Poznámka k položce:
5*8+9,5+8,5=58</t>
  </si>
  <si>
    <t>7004-10002</t>
  </si>
  <si>
    <t>4x10 mm2</t>
  </si>
  <si>
    <t>Poznámka k souboru cen:
UKONČENÍ Cu KABELŮ DO</t>
  </si>
  <si>
    <t>Poznámka k položce:
8*2+1+1=18</t>
  </si>
  <si>
    <t>1201-41</t>
  </si>
  <si>
    <t>SMOE81512-CEE05  6-25mm2</t>
  </si>
  <si>
    <t>Poznámka k souboru cen:
SPOJKA 1kV PRO KABELY S PLASTOVOU IZOLACÍ</t>
  </si>
  <si>
    <t>Poznámka k položce:
1</t>
  </si>
  <si>
    <t>1123-7111</t>
  </si>
  <si>
    <t>HDPE 09075 TRUBKA DVOUPL.</t>
  </si>
  <si>
    <t>Poznámka k souboru cen:
TRUBKA HDPE</t>
  </si>
  <si>
    <t>Poznámka k položce:
230+8*2*2+1*1*2-15=249</t>
  </si>
  <si>
    <t>1123-7122</t>
  </si>
  <si>
    <t>HDPE 09110 TRUBKA DVOUPL.</t>
  </si>
  <si>
    <t>Poznámka k položce:
7+8=15</t>
  </si>
  <si>
    <t>1261-84</t>
  </si>
  <si>
    <t>"A" - Svítidlo VO - repase, opětovná montáž na stožár, bez materiláu</t>
  </si>
  <si>
    <t>Poznámka k souboru cen:
SVÍTIDLO VEŘEJNÉHO OSVĚTLENÍ</t>
  </si>
  <si>
    <t>Poznámka k položce:
5</t>
  </si>
  <si>
    <t>1261-85</t>
  </si>
  <si>
    <t>"B" - Svítidlo VO přechodové asymetrické LED - 134W, 14252lm, 5000 lm, IP66</t>
  </si>
  <si>
    <t>Poznámka k položce:
2</t>
  </si>
  <si>
    <t>1157-477</t>
  </si>
  <si>
    <t>recyklační polatek za svítidlo</t>
  </si>
  <si>
    <t>1016-155</t>
  </si>
  <si>
    <t>silniční stožár 8m, repase a opětovná montáž, bez materiálu</t>
  </si>
  <si>
    <t>Poznámka k souboru cen:
OSVĚTLOVACÍ STOŽÁR BEZPATICOVÝ ŽÁROVĚ ZINKOVANÝ</t>
  </si>
  <si>
    <t>1261-64</t>
  </si>
  <si>
    <t>Stožár zesílený kruhového průřezu, pro kolmý výložník, 6m nad terén, 1,5m zapuštěný pod terén, zemní část opatřená plastovým potahem, nadzemní část opatřena reflexními polepy</t>
  </si>
  <si>
    <t>1016-588</t>
  </si>
  <si>
    <t>Opětovná montáž výložníku, repase, bez materiálu</t>
  </si>
  <si>
    <t>Poznámka k souboru cen:
Výložník</t>
  </si>
  <si>
    <t>1261-77</t>
  </si>
  <si>
    <t>trubkový výložník, l= do 3,5m, reflexní polepy, žárově zinkovaný, doměření na místě</t>
  </si>
  <si>
    <t>1261-77.1</t>
  </si>
  <si>
    <t>trubkový výložník, l= do 2,5m, reflexní polepy, žárově zinkovaný, doměření na místě</t>
  </si>
  <si>
    <t>1261-84.1</t>
  </si>
  <si>
    <t>Dopravní značka IP6 - "přechod pro chodce“ se žlutým fluorescenčním rámem</t>
  </si>
  <si>
    <t>1201-86</t>
  </si>
  <si>
    <t>pro dva kabely do 4x16mm2, jednopojistková</t>
  </si>
  <si>
    <t>Poznámka k souboru cen:
STOŽÁROVÁ SVORKOVNICE</t>
  </si>
  <si>
    <t>Poznámka k položce:
7</t>
  </si>
  <si>
    <t>1059-3</t>
  </si>
  <si>
    <t>E27 6A,char.normální</t>
  </si>
  <si>
    <t>Poznámka k souboru cen:
POJISTKA ZÁVITOVÁ E27,2110-30 KOMPLETNÍ</t>
  </si>
  <si>
    <t>1244-8</t>
  </si>
  <si>
    <t>Páska 30x4 páska 30x4 (0,95 kg/m), volně</t>
  </si>
  <si>
    <t>Poznámka k souboru cen:
OCELOVÝ PÁSEK POZINKOVANÝ</t>
  </si>
  <si>
    <t>Poznámka k položce:
230</t>
  </si>
  <si>
    <t>1244-3</t>
  </si>
  <si>
    <t>Drát 10 drát o 10mm(0,62kg/m), volně</t>
  </si>
  <si>
    <t>Poznámka k souboru cen:
OCELOVÝ DRÁT POZINKOVANÝ</t>
  </si>
  <si>
    <t>Poznámka k položce:
7*3=21</t>
  </si>
  <si>
    <t>1127-162</t>
  </si>
  <si>
    <t>SP01 připojovací</t>
  </si>
  <si>
    <t>Poznámka k souboru cen:
SVORKA HROMOSVODNÍ,UZEMŇOVACÍ</t>
  </si>
  <si>
    <t>1244-239</t>
  </si>
  <si>
    <t>SR 3a svorka páska-drát</t>
  </si>
  <si>
    <t>Poznámka k položce:
7*2=14</t>
  </si>
  <si>
    <t>1244-88</t>
  </si>
  <si>
    <t>SR 2a svorka páska-páska M6</t>
  </si>
  <si>
    <t>Poznámka k položce:
230/25*2+2*2=22</t>
  </si>
  <si>
    <t>9999-839</t>
  </si>
  <si>
    <t>Štítek pro označení svodu</t>
  </si>
  <si>
    <t>Poznámka k souboru cen:
MONTÁŽNÍ PRÁCE</t>
  </si>
  <si>
    <t>7004-8007</t>
  </si>
  <si>
    <t>H07V-U 6   mm2 , volně</t>
  </si>
  <si>
    <t>Poznámka k souboru cen:
VODIČ JEDNOŽILOVÝ, IZOLACE PVC</t>
  </si>
  <si>
    <t>Poznámka k položce:
33*1=33</t>
  </si>
  <si>
    <t>9999-1295</t>
  </si>
  <si>
    <t>jeřáb - montáž stožáru - 2h/ks</t>
  </si>
  <si>
    <t>Poznámka k souboru cen:
POJÍZDNÁ STAVEBNÍ TECHNIKA</t>
  </si>
  <si>
    <t>9999-1295.1</t>
  </si>
  <si>
    <t>přesun jeřábu</t>
  </si>
  <si>
    <t>km</t>
  </si>
  <si>
    <t>Poznámka k položce:
2*30=60</t>
  </si>
  <si>
    <t>9999-1295.2</t>
  </si>
  <si>
    <t>vysokozdvižná plošina - montáž výložníku a svítidla na výložník - 2h/ks</t>
  </si>
  <si>
    <t>9999-1295.3</t>
  </si>
  <si>
    <t>přesun vysokozdvižné plošiny</t>
  </si>
  <si>
    <t>9999-1291</t>
  </si>
  <si>
    <t>Připojení na stávající rozvody</t>
  </si>
  <si>
    <t>hod</t>
  </si>
  <si>
    <t>Poznámka k souboru cen:
MONTÁŽE</t>
  </si>
  <si>
    <t>Poznámka k položce:
2*8=16</t>
  </si>
  <si>
    <t>9999-1288</t>
  </si>
  <si>
    <t>Zkusebni provoz - provozní zkouška osvětlení po kompletaci, měření osvětlení, protokol o měření</t>
  </si>
  <si>
    <t>9999-1298</t>
  </si>
  <si>
    <t>Revizni technik - výchozí revize, vypracování revizní zprávy</t>
  </si>
  <si>
    <t>Poznámka k souboru cen:
PROVEDENI REVIZNICH ZKOUSEK DLE CSN 33 2000-6</t>
  </si>
  <si>
    <t>Poznámka k položce:
14</t>
  </si>
  <si>
    <t>9999-1298.1</t>
  </si>
  <si>
    <t>geodetické zaměření skut- provedení - intravilán</t>
  </si>
  <si>
    <t>Poznámka k souboru cen:
Zpracování dokumentace, tisk</t>
  </si>
  <si>
    <t>Poznámka k položce:
230*0,001=0,23</t>
  </si>
  <si>
    <t>9999-1298.2</t>
  </si>
  <si>
    <t>mapování - doplnění digit. mapy - intravilán</t>
  </si>
  <si>
    <t>D2</t>
  </si>
  <si>
    <t>Demontáže</t>
  </si>
  <si>
    <t>1157-479</t>
  </si>
  <si>
    <t>demontáž svítidla ze stožáru VO, vyčištění, příprava pro opětovnou montáž</t>
  </si>
  <si>
    <t>Poznámka k souboru cen:
SVÍTIDLA PRO VEŘEJNÉ OSVĚTLENÍ</t>
  </si>
  <si>
    <t>1261-9</t>
  </si>
  <si>
    <t>Demontáž stožáru VO, příprava na opětovnou montáž</t>
  </si>
  <si>
    <t>Poznámka k souboru cen:
OSVĚTLOVACÍ STOŽÁR</t>
  </si>
  <si>
    <t>1261-9.1</t>
  </si>
  <si>
    <t>Demontáž výložníku VO, příprava na opětovnou montáž</t>
  </si>
  <si>
    <t>72</t>
  </si>
  <si>
    <t>7004-8068.1</t>
  </si>
  <si>
    <t>CYKY-J 3x1.5 mm2 , volně - původní kabel, včetně odborné likvidace</t>
  </si>
  <si>
    <t>74</t>
  </si>
  <si>
    <t>Poznámka k položce:
5*8=40</t>
  </si>
  <si>
    <t>9999-1295.4</t>
  </si>
  <si>
    <t>jeřáb - 2hod/stožár</t>
  </si>
  <si>
    <t>76</t>
  </si>
  <si>
    <t>Poznámka k položce:
2*5=10</t>
  </si>
  <si>
    <t>78</t>
  </si>
  <si>
    <t>9999-1295.5</t>
  </si>
  <si>
    <t>vysokozdvižná plošina - 2hod/svítidlo+výložník</t>
  </si>
  <si>
    <t>80</t>
  </si>
  <si>
    <t>82</t>
  </si>
  <si>
    <t>D3</t>
  </si>
  <si>
    <t>9999-890</t>
  </si>
  <si>
    <t>Kabelové vedení v zastaveném prostoru</t>
  </si>
  <si>
    <t>84</t>
  </si>
  <si>
    <t>Poznámka k souboru cen:
VYTÝČENÍ TRATI</t>
  </si>
  <si>
    <t>9999-964</t>
  </si>
  <si>
    <t>Premist.mater.nalozeni,odvoz</t>
  </si>
  <si>
    <t>86</t>
  </si>
  <si>
    <t>Poznámka k souboru cen:
ROZBOURÁNÍ BETONOVÉHO ZÁKLADU</t>
  </si>
  <si>
    <t>Poznámka k položce:
5*1,5=7,5</t>
  </si>
  <si>
    <t>9999-946</t>
  </si>
  <si>
    <t>Zemina třídy 4,ručně</t>
  </si>
  <si>
    <t>88</t>
  </si>
  <si>
    <t>Poznámka k souboru cen:
JÁMA PRO STOŽÁRY VER.OSVĚTLENÍ O OBJEMU DO 2 m3</t>
  </si>
  <si>
    <t>Poznámka k položce:
6*1,5+2,5=11,5</t>
  </si>
  <si>
    <t>9999-976</t>
  </si>
  <si>
    <t>D 300x1500 mm</t>
  </si>
  <si>
    <t>90</t>
  </si>
  <si>
    <t>Poznámka k souboru cen:
POUZDROVÝ ZÁKL.PRO STOŽ.VENK. OSVĚTLENÍ V OSE TRASY KABELU</t>
  </si>
  <si>
    <t>9999-961</t>
  </si>
  <si>
    <t>Do rostlé zeminy bez bednění</t>
  </si>
  <si>
    <t>92</t>
  </si>
  <si>
    <t>Poznámka k souboru cen:
ZÁKLAD Z PROSTÉHO BETONU</t>
  </si>
  <si>
    <t>9999-983</t>
  </si>
  <si>
    <t>V zemine třídy 3-4</t>
  </si>
  <si>
    <t>94</t>
  </si>
  <si>
    <t>Poznámka k souboru cen:
ZÁHOZ JÁMY,UPĚCHOVÁNÍ,ÚPRAVA POVRCHU</t>
  </si>
  <si>
    <t>9999-1002</t>
  </si>
  <si>
    <t>Zemina třídy 4, šíře 350mm,hloubka 800mm</t>
  </si>
  <si>
    <t>96</t>
  </si>
  <si>
    <t>Poznámka k souboru cen:
HLOUBENÍ KABELOVÉ RÝHY</t>
  </si>
  <si>
    <t>Poznámka k položce:
230-15=215</t>
  </si>
  <si>
    <t>9999-1005</t>
  </si>
  <si>
    <t>Zemina třídy 5, Šíře 500mm,hloubka 1300mm</t>
  </si>
  <si>
    <t>98</t>
  </si>
  <si>
    <t>Poznámka k položce:
8+7=15</t>
  </si>
  <si>
    <t>9999-1069</t>
  </si>
  <si>
    <t>Z prosáté zeminy, bez zakrytí, šíře do 65cm,tloušťka 10cm</t>
  </si>
  <si>
    <t>100</t>
  </si>
  <si>
    <t>Poznámka k souboru cen:
ZŘÍZENÍ KABELOVÉHO LOŽE</t>
  </si>
  <si>
    <t>Poznámka k položce:
215+15=230</t>
  </si>
  <si>
    <t>9999-1119</t>
  </si>
  <si>
    <t>Šířka 33cm</t>
  </si>
  <si>
    <t>102</t>
  </si>
  <si>
    <t>Poznámka k souboru cen:
FOLIE VÝSTRAŽNÁ Z PVC</t>
  </si>
  <si>
    <t>9999-1182</t>
  </si>
  <si>
    <t>104</t>
  </si>
  <si>
    <t>Poznámka k souboru cen:
ZÁHOZ KABELOVÉ RÝHY</t>
  </si>
  <si>
    <t>Poznámka k položce:
215</t>
  </si>
  <si>
    <t>9999-1184</t>
  </si>
  <si>
    <t>Zemina třídy 5, šíře 500mm,hloubka 1300mm</t>
  </si>
  <si>
    <t>106</t>
  </si>
  <si>
    <t>Poznámka k položce:
15</t>
  </si>
  <si>
    <t>9999-1196</t>
  </si>
  <si>
    <t>Provizorní úprava terénu v zemina třídy 4</t>
  </si>
  <si>
    <t>108</t>
  </si>
  <si>
    <t>Poznámka k souboru cen:
ÚPRAVA POVRCHU</t>
  </si>
  <si>
    <t>Poznámka k položce:
215*0,35+15*0,5=82,75</t>
  </si>
  <si>
    <t>9999-1186</t>
  </si>
  <si>
    <t>odvoz zeminy a suti na skládku, včetně poplatku za uložení</t>
  </si>
  <si>
    <t>110</t>
  </si>
  <si>
    <t>Poznámka k souboru cen:
ODVOZ ZEMINY</t>
  </si>
  <si>
    <t>Poznámka k položce:
((215*0,35+15*0,5)*0,1+11,5)*1,5 +7,5*2=44,66</t>
  </si>
  <si>
    <t>SO501 - Přípojka plynovodu</t>
  </si>
  <si>
    <t>M - Práce a dodávky M</t>
  </si>
  <si>
    <t xml:space="preserve">    21-M - Elektromontáže</t>
  </si>
  <si>
    <t xml:space="preserve">    23-M - Montáže potrubí</t>
  </si>
  <si>
    <t>130001101</t>
  </si>
  <si>
    <t>Příplatek za ztížení vykopávky v blízkosti podzemního vedení</t>
  </si>
  <si>
    <t>-982227791</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</si>
  <si>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</si>
  <si>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</si>
  <si>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9.1*0.1</t>
  </si>
  <si>
    <t>132154101</t>
  </si>
  <si>
    <t>Hloubení rýh zapažených š do 800 mm v hornině třídy těžitelnosti I, skupiny 1 a 2 objem do 20 m3 strojně</t>
  </si>
  <si>
    <t>1693000399</t>
  </si>
  <si>
    <t>Hloubení zapažených rýh šířky do 800 mm strojně s urovnáním dna do předepsaného profilu a spádu v hornině třídy těžitelnosti I skupiny 1 a 2 do 20 m3</t>
  </si>
  <si>
    <t>https://podminky.urs.cz/item/CS_URS_2021_01/132154101</t>
  </si>
  <si>
    <t xml:space="preserve">Poznámka k souboru cen:
1. V cenách jsou započteny i náklady na přehození výkopku na přilehlém terénu na vzdálenost do 3 m od podélné osy rýhy nebo naložení na dopravní prostředek. </t>
  </si>
  <si>
    <t>13*0.7*1</t>
  </si>
  <si>
    <t>162701105</t>
  </si>
  <si>
    <t>Vodorovné přemístění výkopku/sypaniny z horniny tř. 1 až 4 na skládku zhotovitele</t>
  </si>
  <si>
    <t>2126586968</t>
  </si>
  <si>
    <t>Vodorovné přemístění výkopku nebo sypaniny po suchu  na obvyklém dopravním prostředku, bez naložení výkopku, avšak se složením bez rozhrnutí z horniny tř. 1 až 4 na vzdálenost přes 9 000 do 10 000 m</t>
  </si>
  <si>
    <t>3.64+0.91</t>
  </si>
  <si>
    <t>-2125292902</t>
  </si>
  <si>
    <t>1450443797</t>
  </si>
  <si>
    <t>4,55*2 'Přepočtené koeficientem množství</t>
  </si>
  <si>
    <t>174101101</t>
  </si>
  <si>
    <t>Zásyp jam, šachet rýh nebo kolem objektů sypaninou se zhutněním</t>
  </si>
  <si>
    <t>1224539999</t>
  </si>
  <si>
    <t>Zásyp sypaninou z jakékoliv horniny  s uložením výkopku ve vrstvách se zhutněním jam, šachet, rýh nebo kolem objektů v těchto vykopávkách</t>
  </si>
  <si>
    <t>9.1-0.91-3.64</t>
  </si>
  <si>
    <t>-500998628</t>
  </si>
  <si>
    <t>Obsypání potrubí strojně sypaninou z vhodných hornin tř. 1 až 4 nebo materiálem připraveným podél výkopu ve vzdálenosti do 3 m od jeho kraje, pro jakoukoliv hloubku výkopu a míru zhutnění bez prohození sypaniny</t>
  </si>
  <si>
    <t>Poznámka k položce:
Obsypání potrubí strojně drtí fr. 8-16mm</t>
  </si>
  <si>
    <t>13*0.7*0.4</t>
  </si>
  <si>
    <t>58343872</t>
  </si>
  <si>
    <t>kamenivo drcené hrubé frakce 8/16</t>
  </si>
  <si>
    <t>-312701310</t>
  </si>
  <si>
    <t>3,64*2 'Přepočtené koeficientem množství</t>
  </si>
  <si>
    <t>451541111</t>
  </si>
  <si>
    <t>Lože pod potrubí otevřený výkop ze štěrkodrtě</t>
  </si>
  <si>
    <t>1327393680</t>
  </si>
  <si>
    <t>Lože pod potrubí, stoky a drobné objekty v otevřeném výkopu ze štěrkodrtě 0-63 mm</t>
  </si>
  <si>
    <t>Poznámka k položce:
Lože pod potrubí, stoky a drobné objekty v otevřeném výkopu ze štěrkodrtě 0-12 mm</t>
  </si>
  <si>
    <t>13*0.7*0.1</t>
  </si>
  <si>
    <t>899721111</t>
  </si>
  <si>
    <t>Signalizační vodič DN do 150 mm na potrubí PVC</t>
  </si>
  <si>
    <t>583130960</t>
  </si>
  <si>
    <t>Signalizační vodič na potrubí PVC DN do 150 mm</t>
  </si>
  <si>
    <t>899722113</t>
  </si>
  <si>
    <t>Krytí potrubí z plastů výstražnou fólií z PVC 34cm</t>
  </si>
  <si>
    <t>-316558869</t>
  </si>
  <si>
    <t>Krytí potrubí z plastů výstražnou fólií z PVC šířky 34cm</t>
  </si>
  <si>
    <t>Práce a dodávky M</t>
  </si>
  <si>
    <t>21-M</t>
  </si>
  <si>
    <t>210191501(R)</t>
  </si>
  <si>
    <t>Montáž skříní pro HUP do plotu z tvárnic ztraceného bednění</t>
  </si>
  <si>
    <t>-982502951</t>
  </si>
  <si>
    <t>Montáž skříní pojistkových tenkocementových v pilíři přípojkových bez zapojení vodičů [SP 0 až 2/1, ER 1.0 a 1.1]</t>
  </si>
  <si>
    <t>Poznámka k položce:
Položka zahrnuje dodání a montáž plastových skříní zapuštěných do zdi.</t>
  </si>
  <si>
    <t>23-M</t>
  </si>
  <si>
    <t>Montáže potrubí</t>
  </si>
  <si>
    <t>230011022</t>
  </si>
  <si>
    <t>Montáž potrubí trouby ocelové hladké tř.11-13 D 31,8 mm, tl 3,2 mm</t>
  </si>
  <si>
    <t>1535020857</t>
  </si>
  <si>
    <t>Montáž potrubí z trub ocelových  hladkých tř. 11 až 13 Ø 31,8 mm, tl. 3,2 mm</t>
  </si>
  <si>
    <t>https://podminky.urs.cz/item/CS_URS_2021_02/230011022</t>
  </si>
  <si>
    <t xml:space="preserve">Poznámka k položce:
Montáž potrubí vč. veškerých trubních tvarovek a souvisejících dodávek a prací. 
</t>
  </si>
  <si>
    <t>14031204</t>
  </si>
  <si>
    <t>trubka z ušlechtilé oceli (nerez) pitná voda, plyn, lisovací spoj dl 6m d 32</t>
  </si>
  <si>
    <t>1426786201</t>
  </si>
  <si>
    <t>trubka z ušlechtilé oceli (nerez) pitná voda, plyn, lisovací spoj dl 6m d 35</t>
  </si>
  <si>
    <t>Poznámka k položce:
dodání materiálu vč. veškerých tvarovek.</t>
  </si>
  <si>
    <t>230200321</t>
  </si>
  <si>
    <t>Jednostranné přerušení průtoku plynu 2 balony vloženými pomocí zaváděcích komor v plastovém potrubí dn do 125 mm</t>
  </si>
  <si>
    <t>883026561</t>
  </si>
  <si>
    <t>Přerušení průtoku plynu balony vloženými pomocí zaváděcích komor jednostranné v plastovém potrubí dn do 125 mm</t>
  </si>
  <si>
    <t xml:space="preserve">Poznámka k souboru cen:
1. V cenách jsou započteny i náklady na: a) osazení a navaření balonovacích hrdel a finální zavaření zátek, b) navrtání potrubí komorovou navrtávací soupravou bez úniku plynu přes navrtávací hrdla, c) nasunutí dvou balonů pomocí zaváděcích komor a naplnění balonů inertním plynem nebo kapalinou, d) odplynění pracovního úseku plynovodu a měření koncentrace plynu, e) vyjmutí balonů po vypuštění inertního plynu nebo kapaliny. 2. V cenách nejsou započteny náklady na dodání balónovacích hrdel se zátkami toto se oceňuje ve specifikaci. </t>
  </si>
  <si>
    <t>230205025</t>
  </si>
  <si>
    <t>Montáž potrubí plastového svařované na tupo nebo elektrospojkou dn 32 mm en 3,0 mm</t>
  </si>
  <si>
    <t>500045982</t>
  </si>
  <si>
    <t>Montáž potrubí PE průměru do 110 mm návin nebo tyč, svařované na tupo nebo elektrospojkou Ø 32, tl. stěny 3,0 mm</t>
  </si>
  <si>
    <t xml:space="preserve">Poznámka k souboru cen:
1. V cenách jsou započteny náklady na práce při svařování na tupo nebo elektrospojkou. 2. Ceny platí pro: a) řád i přípojky včetně prací na svislé části, b) všechny délky trub, c) montáž chráničky a ochranného potrubí. 3. Ceny lze použít i pro montáž opláštěného potrubí. </t>
  </si>
  <si>
    <t>3+3+9</t>
  </si>
  <si>
    <t>28613911</t>
  </si>
  <si>
    <t>potrubí plynovodní PE 100RC SDR 11 PN 0,4MPa D 32x3,0mm</t>
  </si>
  <si>
    <t>-1103121526</t>
  </si>
  <si>
    <t>230230016</t>
  </si>
  <si>
    <t>Hlavní tlaková zkouška vzduchem 0,6 MPa DN 50</t>
  </si>
  <si>
    <t>-667924036</t>
  </si>
  <si>
    <t>Tlakové zkoušky hlavní  vzduchem 0,6 MPa DN 50</t>
  </si>
  <si>
    <t xml:space="preserve">Poznámka k souboru cen:
1. V cenách jsou započteny i náklady na: a) přípravu potrubí k tlakové zkoušce, b) napojení kompresorů, c) zhotovení a montáž přepouštěcích obtoků, d) tlakování potrubí s přepouštěním, e) demontáž přepouštěcích obtoků a tlakových komor, f) provizorní uzavření odzkoušeného úseku. 2. V cenách nejsou započteny náklady na: a) propojení jednotlivých úseků po provedené zkoušce, toto se oceňuje cenami části A20 Montáž plynovodů a plynovodních přípojek. 3. Uvedený tlak v popisech cen -0016 až -0073 je projektovaný tlak plynovodu. </t>
  </si>
  <si>
    <t>15+3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</si>
</sst>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1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38" fillId="0" borderId="0" xfId="0" applyFont="1" applyAlignment="1" applyProtection="1">
      <alignment horizontal="left" vertical="center"/>
      <protection/>
    </xf>
    <xf numFmtId="0" fontId="39" fillId="0" borderId="0" xfId="20" applyFont="1" applyAlignment="1" applyProtection="1">
      <alignment vertical="center" wrapText="1"/>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22" xfId="0" applyFont="1" applyBorder="1" applyAlignment="1" applyProtection="1">
      <alignment vertical="center"/>
      <protection/>
    </xf>
    <xf numFmtId="0" fontId="41" fillId="0" borderId="3" xfId="0" applyFont="1" applyBorder="1" applyAlignment="1">
      <alignment vertical="center"/>
    </xf>
    <xf numFmtId="0" fontId="40" fillId="2" borderId="17"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0" fillId="0" borderId="18"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0" fontId="23" fillId="4" borderId="21" xfId="0" applyFont="1" applyFill="1" applyBorder="1" applyAlignment="1" applyProtection="1">
      <alignment horizontal="left" vertical="center"/>
      <protection/>
    </xf>
    <xf numFmtId="0" fontId="28" fillId="0" borderId="0" xfId="0" applyFont="1" applyAlignment="1" applyProtection="1">
      <alignment horizontal="left" vertical="center" wrapText="1"/>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1/034103000" TargetMode="External" /><Relationship Id="rId2" Type="http://schemas.openxmlformats.org/officeDocument/2006/relationships/hyperlink" Target="https://podminky.urs.cz/item/CS_URS_2021_01/034203000" TargetMode="Externa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2/111251101" TargetMode="External" /><Relationship Id="rId2" Type="http://schemas.openxmlformats.org/officeDocument/2006/relationships/hyperlink" Target="https://podminky.urs.cz/item/CS_URS_2022_01/113154364" TargetMode="External" /><Relationship Id="rId3" Type="http://schemas.openxmlformats.org/officeDocument/2006/relationships/hyperlink" Target="https://podminky.urs.cz/item/CS_URS_2021_02/113202111" TargetMode="External" /><Relationship Id="rId4" Type="http://schemas.openxmlformats.org/officeDocument/2006/relationships/hyperlink" Target="https://podminky.urs.cz/item/CS_URS_2021_02/113203111" TargetMode="External" /><Relationship Id="rId5" Type="http://schemas.openxmlformats.org/officeDocument/2006/relationships/hyperlink" Target="https://podminky.urs.cz/item/CS_URS_2021_02/122252206" TargetMode="External" /><Relationship Id="rId6" Type="http://schemas.openxmlformats.org/officeDocument/2006/relationships/hyperlink" Target="https://podminky.urs.cz/item/CS_URS_2021_01/132251252" TargetMode="External" /><Relationship Id="rId7" Type="http://schemas.openxmlformats.org/officeDocument/2006/relationships/hyperlink" Target="https://podminky.urs.cz/item/CS_URS_2021_01/139951121" TargetMode="External" /><Relationship Id="rId8" Type="http://schemas.openxmlformats.org/officeDocument/2006/relationships/hyperlink" Target="https://podminky.urs.cz/item/CS_URS_2021_02/139951123" TargetMode="External" /><Relationship Id="rId9" Type="http://schemas.openxmlformats.org/officeDocument/2006/relationships/hyperlink" Target="https://podminky.urs.cz/item/CS_URS_2021_01/162751117" TargetMode="External" /><Relationship Id="rId10" Type="http://schemas.openxmlformats.org/officeDocument/2006/relationships/hyperlink" Target="https://podminky.urs.cz/item/CS_URS_2021_01/174251101" TargetMode="External" /><Relationship Id="rId11" Type="http://schemas.openxmlformats.org/officeDocument/2006/relationships/hyperlink" Target="https://podminky.urs.cz/item/CS_URS_2021_01/175151101" TargetMode="External" /><Relationship Id="rId12" Type="http://schemas.openxmlformats.org/officeDocument/2006/relationships/hyperlink" Target="https://podminky.urs.cz/item/CS_URS_2021_01/181252305" TargetMode="External" /><Relationship Id="rId13" Type="http://schemas.openxmlformats.org/officeDocument/2006/relationships/hyperlink" Target="https://podminky.urs.cz/item/CS_URS_2021_02/211971110" TargetMode="External" /><Relationship Id="rId14" Type="http://schemas.openxmlformats.org/officeDocument/2006/relationships/hyperlink" Target="https://podminky.urs.cz/item/CS_URS_2021_02/212752702" TargetMode="External" /><Relationship Id="rId15" Type="http://schemas.openxmlformats.org/officeDocument/2006/relationships/hyperlink" Target="https://podminky.urs.cz/item/CS_URS_2021_02/213141111" TargetMode="External" /><Relationship Id="rId16" Type="http://schemas.openxmlformats.org/officeDocument/2006/relationships/hyperlink" Target="https://podminky.urs.cz/item/CS_URS_2021_01/451573111" TargetMode="External" /><Relationship Id="rId17" Type="http://schemas.openxmlformats.org/officeDocument/2006/relationships/hyperlink" Target="https://podminky.urs.cz/item/CS_URS_2021_02/564851111" TargetMode="External" /><Relationship Id="rId18" Type="http://schemas.openxmlformats.org/officeDocument/2006/relationships/hyperlink" Target="https://podminky.urs.cz/item/CS_URS_2022_01/565155121" TargetMode="External" /><Relationship Id="rId19" Type="http://schemas.openxmlformats.org/officeDocument/2006/relationships/hyperlink" Target="https://podminky.urs.cz/item/CS_URS_2022_01/567531121" TargetMode="External" /><Relationship Id="rId20" Type="http://schemas.openxmlformats.org/officeDocument/2006/relationships/hyperlink" Target="https://podminky.urs.cz/item/CS_URS_2022_01/573111112" TargetMode="External" /><Relationship Id="rId21" Type="http://schemas.openxmlformats.org/officeDocument/2006/relationships/hyperlink" Target="https://podminky.urs.cz/item/CS_URS_2022_01/573211108" TargetMode="External" /><Relationship Id="rId22" Type="http://schemas.openxmlformats.org/officeDocument/2006/relationships/hyperlink" Target="https://podminky.urs.cz/item/CS_URS_2022_01/577134111" TargetMode="External" /><Relationship Id="rId23" Type="http://schemas.openxmlformats.org/officeDocument/2006/relationships/hyperlink" Target="https://podminky.urs.cz/item/CS_URS_2021_02/591241111" TargetMode="External" /><Relationship Id="rId24" Type="http://schemas.openxmlformats.org/officeDocument/2006/relationships/hyperlink" Target="https://podminky.urs.cz/item/CS_URS_2021_01/871315221" TargetMode="External" /><Relationship Id="rId25" Type="http://schemas.openxmlformats.org/officeDocument/2006/relationships/hyperlink" Target="https://podminky.urs.cz/item/CS_URS_2021_01/895941111(R)" TargetMode="External" /><Relationship Id="rId26" Type="http://schemas.openxmlformats.org/officeDocument/2006/relationships/hyperlink" Target="https://podminky.urs.cz/item/CS_URS_2021_01/899204112" TargetMode="External" /><Relationship Id="rId27" Type="http://schemas.openxmlformats.org/officeDocument/2006/relationships/hyperlink" Target="https://podminky.urs.cz/item/CS_URS_2021_01/899331111" TargetMode="External" /><Relationship Id="rId28" Type="http://schemas.openxmlformats.org/officeDocument/2006/relationships/hyperlink" Target="https://podminky.urs.cz/item/CS_URS_2021_02/899431111" TargetMode="External" /><Relationship Id="rId29" Type="http://schemas.openxmlformats.org/officeDocument/2006/relationships/hyperlink" Target="https://podminky.urs.cz/item/CS_URS_2021_01/914111111" TargetMode="External" /><Relationship Id="rId30" Type="http://schemas.openxmlformats.org/officeDocument/2006/relationships/hyperlink" Target="https://podminky.urs.cz/item/CS_URS_2021_01/914511112" TargetMode="External" /><Relationship Id="rId31" Type="http://schemas.openxmlformats.org/officeDocument/2006/relationships/hyperlink" Target="https://podminky.urs.cz/item/CS_URS_2021_02/915131111" TargetMode="External" /><Relationship Id="rId32" Type="http://schemas.openxmlformats.org/officeDocument/2006/relationships/hyperlink" Target="https://podminky.urs.cz/item/CS_URS_2021_01/916131213" TargetMode="External" /><Relationship Id="rId33" Type="http://schemas.openxmlformats.org/officeDocument/2006/relationships/hyperlink" Target="https://podminky.urs.cz/item/CS_URS_2021_01/916241113" TargetMode="External" /><Relationship Id="rId34" Type="http://schemas.openxmlformats.org/officeDocument/2006/relationships/hyperlink" Target="https://podminky.urs.cz/item/CS_URS_2021_01/919732211" TargetMode="External" /><Relationship Id="rId35" Type="http://schemas.openxmlformats.org/officeDocument/2006/relationships/hyperlink" Target="https://podminky.urs.cz/item/CS_URS_2021_02/919735113" TargetMode="External" /><Relationship Id="rId36" Type="http://schemas.openxmlformats.org/officeDocument/2006/relationships/hyperlink" Target="https://podminky.urs.cz/item/CS_URS_2021_02/966006132" TargetMode="External" /><Relationship Id="rId37" Type="http://schemas.openxmlformats.org/officeDocument/2006/relationships/hyperlink" Target="https://podminky.urs.cz/item/CS_URS_2021_02/979024443" TargetMode="External" /><Relationship Id="rId38" Type="http://schemas.openxmlformats.org/officeDocument/2006/relationships/hyperlink" Target="https://podminky.urs.cz/item/CS_URS_2021_02/979071122" TargetMode="External" /><Relationship Id="rId39" Type="http://schemas.openxmlformats.org/officeDocument/2006/relationships/hyperlink" Target="https://podminky.urs.cz/item/CS_URS_2021_01/997013601" TargetMode="External" /><Relationship Id="rId40" Type="http://schemas.openxmlformats.org/officeDocument/2006/relationships/hyperlink" Target="https://podminky.urs.cz/item/CS_URS_2021_01/997013602" TargetMode="External" /><Relationship Id="rId4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1_01/112101121" TargetMode="External" /><Relationship Id="rId2" Type="http://schemas.openxmlformats.org/officeDocument/2006/relationships/hyperlink" Target="https://podminky.urs.cz/item/CS_URS_2021_01/112251101" TargetMode="External" /><Relationship Id="rId3" Type="http://schemas.openxmlformats.org/officeDocument/2006/relationships/hyperlink" Target="https://podminky.urs.cz/item/CS_URS_2021_02/113106133" TargetMode="External" /><Relationship Id="rId4" Type="http://schemas.openxmlformats.org/officeDocument/2006/relationships/hyperlink" Target="https://podminky.urs.cz/item/CS_URS_2021_02/113106142" TargetMode="External" /><Relationship Id="rId5" Type="http://schemas.openxmlformats.org/officeDocument/2006/relationships/hyperlink" Target="https://podminky.urs.cz/item/CS_URS_2021_02/113106144" TargetMode="External" /><Relationship Id="rId6" Type="http://schemas.openxmlformats.org/officeDocument/2006/relationships/hyperlink" Target="https://podminky.urs.cz/item/CS_URS_2021_02/113107331" TargetMode="External" /><Relationship Id="rId7" Type="http://schemas.openxmlformats.org/officeDocument/2006/relationships/hyperlink" Target="https://podminky.urs.cz/item/CS_URS_2021_02/113107342" TargetMode="External" /><Relationship Id="rId8" Type="http://schemas.openxmlformats.org/officeDocument/2006/relationships/hyperlink" Target="https://podminky.urs.cz/item/CS_URS_2021_02/113202111" TargetMode="External" /><Relationship Id="rId9" Type="http://schemas.openxmlformats.org/officeDocument/2006/relationships/hyperlink" Target="https://podminky.urs.cz/item/CS_URS_2021_02/122252204" TargetMode="External" /><Relationship Id="rId10" Type="http://schemas.openxmlformats.org/officeDocument/2006/relationships/hyperlink" Target="https://podminky.urs.cz/item/CS_URS_2021_02/129951121" TargetMode="External" /><Relationship Id="rId11" Type="http://schemas.openxmlformats.org/officeDocument/2006/relationships/hyperlink" Target="https://podminky.urs.cz/item/CS_URS_2021_01/162751117" TargetMode="External" /><Relationship Id="rId12" Type="http://schemas.openxmlformats.org/officeDocument/2006/relationships/hyperlink" Target="https://podminky.urs.cz/item/CS_URS_2021_02/171152101" TargetMode="External" /><Relationship Id="rId13" Type="http://schemas.openxmlformats.org/officeDocument/2006/relationships/hyperlink" Target="https://podminky.urs.cz/item/CS_URS_2021_02/181152302" TargetMode="External" /><Relationship Id="rId14" Type="http://schemas.openxmlformats.org/officeDocument/2006/relationships/hyperlink" Target="https://podminky.urs.cz/item/CS_URS_2021_02/181411131" TargetMode="External" /><Relationship Id="rId15" Type="http://schemas.openxmlformats.org/officeDocument/2006/relationships/hyperlink" Target="https://podminky.urs.cz/item/CS_URS_2021_01/184215133" TargetMode="External" /><Relationship Id="rId16" Type="http://schemas.openxmlformats.org/officeDocument/2006/relationships/hyperlink" Target="https://podminky.urs.cz/item/CS_URS_2021_01/184501121" TargetMode="External" /><Relationship Id="rId17" Type="http://schemas.openxmlformats.org/officeDocument/2006/relationships/hyperlink" Target="https://podminky.urs.cz/item/CS_URS_2021_01/185851121" TargetMode="External" /><Relationship Id="rId18" Type="http://schemas.openxmlformats.org/officeDocument/2006/relationships/hyperlink" Target="https://podminky.urs.cz/item/CS_URS_2021_02/564851111" TargetMode="External" /><Relationship Id="rId19" Type="http://schemas.openxmlformats.org/officeDocument/2006/relationships/hyperlink" Target="https://podminky.urs.cz/item/CS_URS_2021_02/564861111" TargetMode="External" /><Relationship Id="rId20" Type="http://schemas.openxmlformats.org/officeDocument/2006/relationships/hyperlink" Target="https://podminky.urs.cz/item/CS_URS_2021_02/564871111" TargetMode="External" /><Relationship Id="rId21" Type="http://schemas.openxmlformats.org/officeDocument/2006/relationships/hyperlink" Target="https://podminky.urs.cz/item/CS_URS_2021_02/571908111" TargetMode="External" /><Relationship Id="rId22" Type="http://schemas.openxmlformats.org/officeDocument/2006/relationships/hyperlink" Target="https://podminky.urs.cz/item/CS_URS_2021_02/596211113" TargetMode="External" /><Relationship Id="rId23" Type="http://schemas.openxmlformats.org/officeDocument/2006/relationships/hyperlink" Target="https://podminky.urs.cz/item/CS_URS_2021_02/596211213" TargetMode="External" /><Relationship Id="rId24" Type="http://schemas.openxmlformats.org/officeDocument/2006/relationships/hyperlink" Target="https://podminky.urs.cz/item/CS_URS_2021_02/877265271" TargetMode="External" /><Relationship Id="rId25" Type="http://schemas.openxmlformats.org/officeDocument/2006/relationships/hyperlink" Target="https://podminky.urs.cz/item/CS_URS_2021_01/916131213" TargetMode="External" /><Relationship Id="rId26" Type="http://schemas.openxmlformats.org/officeDocument/2006/relationships/hyperlink" Target="https://podminky.urs.cz/item/CS_URS_2021_02/916231213" TargetMode="External" /><Relationship Id="rId27" Type="http://schemas.openxmlformats.org/officeDocument/2006/relationships/hyperlink" Target="https://podminky.urs.cz/item/CS_URS_2021_01/997013601" TargetMode="External" /><Relationship Id="rId28" Type="http://schemas.openxmlformats.org/officeDocument/2006/relationships/hyperlink" Target="https://podminky.urs.cz/item/CS_URS_2021_02/997013645" TargetMode="External" /><Relationship Id="rId29" Type="http://schemas.openxmlformats.org/officeDocument/2006/relationships/hyperlink" Target="https://podminky.urs.cz/item/CS_URS_2021_02/721242803" TargetMode="External" /><Relationship Id="rId30"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1_02/132312111" TargetMode="External" /><Relationship Id="rId2" Type="http://schemas.openxmlformats.org/officeDocument/2006/relationships/hyperlink" Target="https://podminky.urs.cz/item/CS_URS_2021_01/162751117" TargetMode="External" /><Relationship Id="rId3" Type="http://schemas.openxmlformats.org/officeDocument/2006/relationships/hyperlink" Target="https://podminky.urs.cz/item/CS_URS_2021_02/174151103" TargetMode="External" /><Relationship Id="rId4" Type="http://schemas.openxmlformats.org/officeDocument/2006/relationships/hyperlink" Target="https://podminky.urs.cz/item/CS_URS_2021_02/182211121" TargetMode="External" /><Relationship Id="rId5" Type="http://schemas.openxmlformats.org/officeDocument/2006/relationships/hyperlink" Target="https://podminky.urs.cz/item/CS_URS_2021_02/211971110" TargetMode="External" /><Relationship Id="rId6" Type="http://schemas.openxmlformats.org/officeDocument/2006/relationships/hyperlink" Target="https://podminky.urs.cz/item/CS_URS_2021_02/212751106" TargetMode="External" /><Relationship Id="rId7" Type="http://schemas.openxmlformats.org/officeDocument/2006/relationships/hyperlink" Target="https://podminky.urs.cz/item/CS_URS_2021_02/311113144" TargetMode="External" /><Relationship Id="rId8" Type="http://schemas.openxmlformats.org/officeDocument/2006/relationships/hyperlink" Target="https://podminky.urs.cz/item/CS_URS_2021_02/327324128" TargetMode="External" /><Relationship Id="rId9" Type="http://schemas.openxmlformats.org/officeDocument/2006/relationships/hyperlink" Target="https://podminky.urs.cz/item/CS_URS_2021_02/327351211" TargetMode="External" /><Relationship Id="rId10" Type="http://schemas.openxmlformats.org/officeDocument/2006/relationships/hyperlink" Target="https://podminky.urs.cz/item/CS_URS_2021_02/327351221" TargetMode="External" /><Relationship Id="rId11" Type="http://schemas.openxmlformats.org/officeDocument/2006/relationships/hyperlink" Target="https://podminky.urs.cz/item/CS_URS_2021_02/334791111" TargetMode="External" /><Relationship Id="rId12" Type="http://schemas.openxmlformats.org/officeDocument/2006/relationships/hyperlink" Target="https://podminky.urs.cz/item/CS_URS_2021_02/451315114" TargetMode="External" /><Relationship Id="rId13" Type="http://schemas.openxmlformats.org/officeDocument/2006/relationships/hyperlink" Target="https://podminky.urs.cz/item/CS_URS_2021_01/911111111" TargetMode="External" /><Relationship Id="rId14" Type="http://schemas.openxmlformats.org/officeDocument/2006/relationships/hyperlink" Target="https://podminky.urs.cz/item/CS_URS_2021_02/974049153" TargetMode="External" /><Relationship Id="rId15" Type="http://schemas.openxmlformats.org/officeDocument/2006/relationships/hyperlink" Target="https://podminky.urs.cz/item/CS_URS_2021_02/711723141" TargetMode="External" /><Relationship Id="rId16"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1_01/132154101" TargetMode="External" /><Relationship Id="rId2" Type="http://schemas.openxmlformats.org/officeDocument/2006/relationships/hyperlink" Target="https://podminky.urs.cz/item/CS_URS_2021_02/230011022" TargetMode="Externa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710937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7" customHeight="1">
      <c r="AR2" s="299"/>
      <c r="AS2" s="299"/>
      <c r="AT2" s="299"/>
      <c r="AU2" s="299"/>
      <c r="AV2" s="299"/>
      <c r="AW2" s="299"/>
      <c r="AX2" s="299"/>
      <c r="AY2" s="299"/>
      <c r="AZ2" s="299"/>
      <c r="BA2" s="299"/>
      <c r="BB2" s="299"/>
      <c r="BC2" s="299"/>
      <c r="BD2" s="299"/>
      <c r="BE2" s="299"/>
      <c r="BS2" s="17" t="s">
        <v>6</v>
      </c>
      <c r="BT2" s="17" t="s">
        <v>7</v>
      </c>
    </row>
    <row r="3" spans="2:72" s="1" customFormat="1" ht="7"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83" t="s">
        <v>14</v>
      </c>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2"/>
      <c r="AQ5" s="22"/>
      <c r="AR5" s="20"/>
      <c r="BE5" s="280" t="s">
        <v>15</v>
      </c>
      <c r="BS5" s="17" t="s">
        <v>6</v>
      </c>
    </row>
    <row r="6" spans="2:71" s="1" customFormat="1" ht="37" customHeight="1">
      <c r="B6" s="21"/>
      <c r="C6" s="22"/>
      <c r="D6" s="28" t="s">
        <v>16</v>
      </c>
      <c r="E6" s="22"/>
      <c r="F6" s="22"/>
      <c r="G6" s="22"/>
      <c r="H6" s="22"/>
      <c r="I6" s="22"/>
      <c r="J6" s="22"/>
      <c r="K6" s="285" t="s">
        <v>17</v>
      </c>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2"/>
      <c r="AQ6" s="22"/>
      <c r="AR6" s="20"/>
      <c r="BE6" s="281"/>
      <c r="BS6" s="17" t="s">
        <v>6</v>
      </c>
    </row>
    <row r="7" spans="2:71"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281"/>
      <c r="BS7" s="17" t="s">
        <v>6</v>
      </c>
    </row>
    <row r="8" spans="2:71"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28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81"/>
      <c r="BS9" s="17" t="s">
        <v>6</v>
      </c>
    </row>
    <row r="10" spans="2:71"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26</v>
      </c>
      <c r="AO10" s="22"/>
      <c r="AP10" s="22"/>
      <c r="AQ10" s="22"/>
      <c r="AR10" s="20"/>
      <c r="BE10" s="281"/>
      <c r="BS10" s="17" t="s">
        <v>6</v>
      </c>
    </row>
    <row r="11" spans="2:71" s="1" customFormat="1" ht="18.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28</v>
      </c>
      <c r="AL11" s="22"/>
      <c r="AM11" s="22"/>
      <c r="AN11" s="27" t="s">
        <v>29</v>
      </c>
      <c r="AO11" s="22"/>
      <c r="AP11" s="22"/>
      <c r="AQ11" s="22"/>
      <c r="AR11" s="20"/>
      <c r="BE11" s="281"/>
      <c r="BS11" s="17" t="s">
        <v>6</v>
      </c>
    </row>
    <row r="12" spans="2:71" s="1" customFormat="1" ht="7"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81"/>
      <c r="BS12" s="17" t="s">
        <v>6</v>
      </c>
    </row>
    <row r="13" spans="2:71" s="1" customFormat="1" ht="12" customHeight="1">
      <c r="B13" s="21"/>
      <c r="C13" s="22"/>
      <c r="D13" s="29"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31</v>
      </c>
      <c r="AO13" s="22"/>
      <c r="AP13" s="22"/>
      <c r="AQ13" s="22"/>
      <c r="AR13" s="20"/>
      <c r="BE13" s="281"/>
      <c r="BS13" s="17" t="s">
        <v>6</v>
      </c>
    </row>
    <row r="14" spans="2:71" ht="12.5">
      <c r="B14" s="21"/>
      <c r="C14" s="22"/>
      <c r="D14" s="22"/>
      <c r="E14" s="286" t="s">
        <v>31</v>
      </c>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9" t="s">
        <v>28</v>
      </c>
      <c r="AL14" s="22"/>
      <c r="AM14" s="22"/>
      <c r="AN14" s="31" t="s">
        <v>31</v>
      </c>
      <c r="AO14" s="22"/>
      <c r="AP14" s="22"/>
      <c r="AQ14" s="22"/>
      <c r="AR14" s="20"/>
      <c r="BE14" s="281"/>
      <c r="BS14" s="17" t="s">
        <v>6</v>
      </c>
    </row>
    <row r="15" spans="2:71" s="1" customFormat="1" ht="7"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81"/>
      <c r="BS15" s="17" t="s">
        <v>4</v>
      </c>
    </row>
    <row r="16" spans="2:71" s="1" customFormat="1" ht="12" customHeight="1">
      <c r="B16" s="21"/>
      <c r="C16" s="22"/>
      <c r="D16" s="29"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33</v>
      </c>
      <c r="AO16" s="22"/>
      <c r="AP16" s="22"/>
      <c r="AQ16" s="22"/>
      <c r="AR16" s="20"/>
      <c r="BE16" s="281"/>
      <c r="BS16" s="17" t="s">
        <v>4</v>
      </c>
    </row>
    <row r="17" spans="2:71" s="1" customFormat="1" ht="18.5"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28</v>
      </c>
      <c r="AL17" s="22"/>
      <c r="AM17" s="22"/>
      <c r="AN17" s="27" t="s">
        <v>35</v>
      </c>
      <c r="AO17" s="22"/>
      <c r="AP17" s="22"/>
      <c r="AQ17" s="22"/>
      <c r="AR17" s="20"/>
      <c r="BE17" s="281"/>
      <c r="BS17" s="17" t="s">
        <v>36</v>
      </c>
    </row>
    <row r="18" spans="2:71" s="1" customFormat="1" ht="7"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81"/>
      <c r="BS18" s="17" t="s">
        <v>6</v>
      </c>
    </row>
    <row r="19" spans="2:71" s="1" customFormat="1" ht="12" customHeight="1">
      <c r="B19" s="21"/>
      <c r="C19" s="22"/>
      <c r="D19" s="29"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1</v>
      </c>
      <c r="AO19" s="22"/>
      <c r="AP19" s="22"/>
      <c r="AQ19" s="22"/>
      <c r="AR19" s="20"/>
      <c r="BE19" s="281"/>
      <c r="BS19" s="17" t="s">
        <v>6</v>
      </c>
    </row>
    <row r="20" spans="2:71" s="1" customFormat="1" ht="18.5"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28</v>
      </c>
      <c r="AL20" s="22"/>
      <c r="AM20" s="22"/>
      <c r="AN20" s="27" t="s">
        <v>1</v>
      </c>
      <c r="AO20" s="22"/>
      <c r="AP20" s="22"/>
      <c r="AQ20" s="22"/>
      <c r="AR20" s="20"/>
      <c r="BE20" s="281"/>
      <c r="BS20" s="17" t="s">
        <v>36</v>
      </c>
    </row>
    <row r="21" spans="2:57" s="1" customFormat="1" ht="7"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81"/>
    </row>
    <row r="22" spans="2:57" s="1" customFormat="1" ht="12" customHeight="1">
      <c r="B22" s="21"/>
      <c r="C22" s="22"/>
      <c r="D22" s="29" t="s">
        <v>38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81"/>
    </row>
    <row r="23" spans="2:57" s="1" customFormat="1" ht="16.5" customHeight="1">
      <c r="B23" s="21"/>
      <c r="C23" s="22"/>
      <c r="D23" s="22"/>
      <c r="E23" s="288" t="s">
        <v>1</v>
      </c>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2"/>
      <c r="AP23" s="22"/>
      <c r="AQ23" s="22"/>
      <c r="AR23" s="20"/>
      <c r="BE23" s="281"/>
    </row>
    <row r="24" spans="2:57" s="1" customFormat="1" ht="7"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81"/>
    </row>
    <row r="25" spans="2:57" s="1" customFormat="1" ht="7"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81"/>
    </row>
    <row r="26" spans="1:57" s="2" customFormat="1" ht="25.9" customHeight="1">
      <c r="A26" s="34"/>
      <c r="B26" s="35"/>
      <c r="C26" s="36"/>
      <c r="D26" s="37" t="s">
        <v>39</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89">
        <f>ROUND(AG94,2)</f>
        <v>0</v>
      </c>
      <c r="AL26" s="290"/>
      <c r="AM26" s="290"/>
      <c r="AN26" s="290"/>
      <c r="AO26" s="290"/>
      <c r="AP26" s="36"/>
      <c r="AQ26" s="36"/>
      <c r="AR26" s="39"/>
      <c r="BE26" s="281"/>
    </row>
    <row r="27" spans="1:57" s="2" customFormat="1" ht="7"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81"/>
    </row>
    <row r="28" spans="1:57" s="2" customFormat="1" ht="12.5">
      <c r="A28" s="34"/>
      <c r="B28" s="35"/>
      <c r="C28" s="36"/>
      <c r="D28" s="36"/>
      <c r="E28" s="36"/>
      <c r="F28" s="36"/>
      <c r="G28" s="36"/>
      <c r="H28" s="36"/>
      <c r="I28" s="36"/>
      <c r="J28" s="36"/>
      <c r="K28" s="36"/>
      <c r="L28" s="291" t="s">
        <v>40</v>
      </c>
      <c r="M28" s="291"/>
      <c r="N28" s="291"/>
      <c r="O28" s="291"/>
      <c r="P28" s="291"/>
      <c r="Q28" s="36"/>
      <c r="R28" s="36"/>
      <c r="S28" s="36"/>
      <c r="T28" s="36"/>
      <c r="U28" s="36"/>
      <c r="V28" s="36"/>
      <c r="W28" s="291" t="s">
        <v>41</v>
      </c>
      <c r="X28" s="291"/>
      <c r="Y28" s="291"/>
      <c r="Z28" s="291"/>
      <c r="AA28" s="291"/>
      <c r="AB28" s="291"/>
      <c r="AC28" s="291"/>
      <c r="AD28" s="291"/>
      <c r="AE28" s="291"/>
      <c r="AF28" s="36"/>
      <c r="AG28" s="36"/>
      <c r="AH28" s="36"/>
      <c r="AI28" s="36"/>
      <c r="AJ28" s="36"/>
      <c r="AK28" s="291" t="s">
        <v>42</v>
      </c>
      <c r="AL28" s="291"/>
      <c r="AM28" s="291"/>
      <c r="AN28" s="291"/>
      <c r="AO28" s="291"/>
      <c r="AP28" s="36"/>
      <c r="AQ28" s="36"/>
      <c r="AR28" s="39"/>
      <c r="BE28" s="281"/>
    </row>
    <row r="29" spans="2:57" s="3" customFormat="1" ht="14.4" customHeight="1">
      <c r="B29" s="40"/>
      <c r="C29" s="41"/>
      <c r="D29" s="29" t="s">
        <v>43</v>
      </c>
      <c r="E29" s="41"/>
      <c r="F29" s="29" t="s">
        <v>44</v>
      </c>
      <c r="G29" s="41"/>
      <c r="H29" s="41"/>
      <c r="I29" s="41"/>
      <c r="J29" s="41"/>
      <c r="K29" s="41"/>
      <c r="L29" s="294">
        <v>0.21</v>
      </c>
      <c r="M29" s="293"/>
      <c r="N29" s="293"/>
      <c r="O29" s="293"/>
      <c r="P29" s="293"/>
      <c r="Q29" s="41"/>
      <c r="R29" s="41"/>
      <c r="S29" s="41"/>
      <c r="T29" s="41"/>
      <c r="U29" s="41"/>
      <c r="V29" s="41"/>
      <c r="W29" s="292">
        <f>ROUND(AZ94,2)</f>
        <v>0</v>
      </c>
      <c r="X29" s="293"/>
      <c r="Y29" s="293"/>
      <c r="Z29" s="293"/>
      <c r="AA29" s="293"/>
      <c r="AB29" s="293"/>
      <c r="AC29" s="293"/>
      <c r="AD29" s="293"/>
      <c r="AE29" s="293"/>
      <c r="AF29" s="41"/>
      <c r="AG29" s="41"/>
      <c r="AH29" s="41"/>
      <c r="AI29" s="41"/>
      <c r="AJ29" s="41"/>
      <c r="AK29" s="292">
        <f>ROUND(AV94,2)</f>
        <v>0</v>
      </c>
      <c r="AL29" s="293"/>
      <c r="AM29" s="293"/>
      <c r="AN29" s="293"/>
      <c r="AO29" s="293"/>
      <c r="AP29" s="41"/>
      <c r="AQ29" s="41"/>
      <c r="AR29" s="42"/>
      <c r="BE29" s="282"/>
    </row>
    <row r="30" spans="2:57" s="3" customFormat="1" ht="14.4" customHeight="1">
      <c r="B30" s="40"/>
      <c r="C30" s="41"/>
      <c r="D30" s="41"/>
      <c r="E30" s="41"/>
      <c r="F30" s="29" t="s">
        <v>45</v>
      </c>
      <c r="G30" s="41"/>
      <c r="H30" s="41"/>
      <c r="I30" s="41"/>
      <c r="J30" s="41"/>
      <c r="K30" s="41"/>
      <c r="L30" s="294">
        <v>0.15</v>
      </c>
      <c r="M30" s="293"/>
      <c r="N30" s="293"/>
      <c r="O30" s="293"/>
      <c r="P30" s="293"/>
      <c r="Q30" s="41"/>
      <c r="R30" s="41"/>
      <c r="S30" s="41"/>
      <c r="T30" s="41"/>
      <c r="U30" s="41"/>
      <c r="V30" s="41"/>
      <c r="W30" s="292">
        <f>ROUND(BA94,2)</f>
        <v>0</v>
      </c>
      <c r="X30" s="293"/>
      <c r="Y30" s="293"/>
      <c r="Z30" s="293"/>
      <c r="AA30" s="293"/>
      <c r="AB30" s="293"/>
      <c r="AC30" s="293"/>
      <c r="AD30" s="293"/>
      <c r="AE30" s="293"/>
      <c r="AF30" s="41"/>
      <c r="AG30" s="41"/>
      <c r="AH30" s="41"/>
      <c r="AI30" s="41"/>
      <c r="AJ30" s="41"/>
      <c r="AK30" s="292">
        <f>ROUND(AW94,2)</f>
        <v>0</v>
      </c>
      <c r="AL30" s="293"/>
      <c r="AM30" s="293"/>
      <c r="AN30" s="293"/>
      <c r="AO30" s="293"/>
      <c r="AP30" s="41"/>
      <c r="AQ30" s="41"/>
      <c r="AR30" s="42"/>
      <c r="BE30" s="282"/>
    </row>
    <row r="31" spans="2:57" s="3" customFormat="1" ht="14.4" customHeight="1" hidden="1">
      <c r="B31" s="40"/>
      <c r="C31" s="41"/>
      <c r="D31" s="41"/>
      <c r="E31" s="41"/>
      <c r="F31" s="29" t="s">
        <v>46</v>
      </c>
      <c r="G31" s="41"/>
      <c r="H31" s="41"/>
      <c r="I31" s="41"/>
      <c r="J31" s="41"/>
      <c r="K31" s="41"/>
      <c r="L31" s="294">
        <v>0.21</v>
      </c>
      <c r="M31" s="293"/>
      <c r="N31" s="293"/>
      <c r="O31" s="293"/>
      <c r="P31" s="293"/>
      <c r="Q31" s="41"/>
      <c r="R31" s="41"/>
      <c r="S31" s="41"/>
      <c r="T31" s="41"/>
      <c r="U31" s="41"/>
      <c r="V31" s="41"/>
      <c r="W31" s="292">
        <f>ROUND(BB94,2)</f>
        <v>0</v>
      </c>
      <c r="X31" s="293"/>
      <c r="Y31" s="293"/>
      <c r="Z31" s="293"/>
      <c r="AA31" s="293"/>
      <c r="AB31" s="293"/>
      <c r="AC31" s="293"/>
      <c r="AD31" s="293"/>
      <c r="AE31" s="293"/>
      <c r="AF31" s="41"/>
      <c r="AG31" s="41"/>
      <c r="AH31" s="41"/>
      <c r="AI31" s="41"/>
      <c r="AJ31" s="41"/>
      <c r="AK31" s="292">
        <v>0</v>
      </c>
      <c r="AL31" s="293"/>
      <c r="AM31" s="293"/>
      <c r="AN31" s="293"/>
      <c r="AO31" s="293"/>
      <c r="AP31" s="41"/>
      <c r="AQ31" s="41"/>
      <c r="AR31" s="42"/>
      <c r="BE31" s="282"/>
    </row>
    <row r="32" spans="2:57" s="3" customFormat="1" ht="14.4" customHeight="1" hidden="1">
      <c r="B32" s="40"/>
      <c r="C32" s="41"/>
      <c r="D32" s="41"/>
      <c r="E32" s="41"/>
      <c r="F32" s="29" t="s">
        <v>47</v>
      </c>
      <c r="G32" s="41"/>
      <c r="H32" s="41"/>
      <c r="I32" s="41"/>
      <c r="J32" s="41"/>
      <c r="K32" s="41"/>
      <c r="L32" s="294">
        <v>0.15</v>
      </c>
      <c r="M32" s="293"/>
      <c r="N32" s="293"/>
      <c r="O32" s="293"/>
      <c r="P32" s="293"/>
      <c r="Q32" s="41"/>
      <c r="R32" s="41"/>
      <c r="S32" s="41"/>
      <c r="T32" s="41"/>
      <c r="U32" s="41"/>
      <c r="V32" s="41"/>
      <c r="W32" s="292">
        <f>ROUND(BC94,2)</f>
        <v>0</v>
      </c>
      <c r="X32" s="293"/>
      <c r="Y32" s="293"/>
      <c r="Z32" s="293"/>
      <c r="AA32" s="293"/>
      <c r="AB32" s="293"/>
      <c r="AC32" s="293"/>
      <c r="AD32" s="293"/>
      <c r="AE32" s="293"/>
      <c r="AF32" s="41"/>
      <c r="AG32" s="41"/>
      <c r="AH32" s="41"/>
      <c r="AI32" s="41"/>
      <c r="AJ32" s="41"/>
      <c r="AK32" s="292">
        <v>0</v>
      </c>
      <c r="AL32" s="293"/>
      <c r="AM32" s="293"/>
      <c r="AN32" s="293"/>
      <c r="AO32" s="293"/>
      <c r="AP32" s="41"/>
      <c r="AQ32" s="41"/>
      <c r="AR32" s="42"/>
      <c r="BE32" s="282"/>
    </row>
    <row r="33" spans="2:57" s="3" customFormat="1" ht="14.4" customHeight="1" hidden="1">
      <c r="B33" s="40"/>
      <c r="C33" s="41"/>
      <c r="D33" s="41"/>
      <c r="E33" s="41"/>
      <c r="F33" s="29" t="s">
        <v>48</v>
      </c>
      <c r="G33" s="41"/>
      <c r="H33" s="41"/>
      <c r="I33" s="41"/>
      <c r="J33" s="41"/>
      <c r="K33" s="41"/>
      <c r="L33" s="294">
        <v>0</v>
      </c>
      <c r="M33" s="293"/>
      <c r="N33" s="293"/>
      <c r="O33" s="293"/>
      <c r="P33" s="293"/>
      <c r="Q33" s="41"/>
      <c r="R33" s="41"/>
      <c r="S33" s="41"/>
      <c r="T33" s="41"/>
      <c r="U33" s="41"/>
      <c r="V33" s="41"/>
      <c r="W33" s="292">
        <f>ROUND(BD94,2)</f>
        <v>0</v>
      </c>
      <c r="X33" s="293"/>
      <c r="Y33" s="293"/>
      <c r="Z33" s="293"/>
      <c r="AA33" s="293"/>
      <c r="AB33" s="293"/>
      <c r="AC33" s="293"/>
      <c r="AD33" s="293"/>
      <c r="AE33" s="293"/>
      <c r="AF33" s="41"/>
      <c r="AG33" s="41"/>
      <c r="AH33" s="41"/>
      <c r="AI33" s="41"/>
      <c r="AJ33" s="41"/>
      <c r="AK33" s="292">
        <v>0</v>
      </c>
      <c r="AL33" s="293"/>
      <c r="AM33" s="293"/>
      <c r="AN33" s="293"/>
      <c r="AO33" s="293"/>
      <c r="AP33" s="41"/>
      <c r="AQ33" s="41"/>
      <c r="AR33" s="42"/>
      <c r="BE33" s="282"/>
    </row>
    <row r="34" spans="1:57" s="2" customFormat="1" ht="7"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81"/>
    </row>
    <row r="35" spans="1:57" s="2" customFormat="1" ht="25.9" customHeight="1">
      <c r="A35" s="34"/>
      <c r="B35" s="35"/>
      <c r="C35" s="43"/>
      <c r="D35" s="44" t="s">
        <v>49</v>
      </c>
      <c r="E35" s="45"/>
      <c r="F35" s="45"/>
      <c r="G35" s="45"/>
      <c r="H35" s="45"/>
      <c r="I35" s="45"/>
      <c r="J35" s="45"/>
      <c r="K35" s="45"/>
      <c r="L35" s="45"/>
      <c r="M35" s="45"/>
      <c r="N35" s="45"/>
      <c r="O35" s="45"/>
      <c r="P35" s="45"/>
      <c r="Q35" s="45"/>
      <c r="R35" s="45"/>
      <c r="S35" s="45"/>
      <c r="T35" s="46" t="s">
        <v>50</v>
      </c>
      <c r="U35" s="45"/>
      <c r="V35" s="45"/>
      <c r="W35" s="45"/>
      <c r="X35" s="298" t="s">
        <v>51</v>
      </c>
      <c r="Y35" s="296"/>
      <c r="Z35" s="296"/>
      <c r="AA35" s="296"/>
      <c r="AB35" s="296"/>
      <c r="AC35" s="45"/>
      <c r="AD35" s="45"/>
      <c r="AE35" s="45"/>
      <c r="AF35" s="45"/>
      <c r="AG35" s="45"/>
      <c r="AH35" s="45"/>
      <c r="AI35" s="45"/>
      <c r="AJ35" s="45"/>
      <c r="AK35" s="295">
        <f>SUM(AK26:AK33)</f>
        <v>0</v>
      </c>
      <c r="AL35" s="296"/>
      <c r="AM35" s="296"/>
      <c r="AN35" s="296"/>
      <c r="AO35" s="297"/>
      <c r="AP35" s="43"/>
      <c r="AQ35" s="43"/>
      <c r="AR35" s="39"/>
      <c r="BE35" s="34"/>
    </row>
    <row r="36" spans="1:57" s="2" customFormat="1" ht="7"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47"/>
      <c r="C49" s="48"/>
      <c r="D49" s="49" t="s">
        <v>52</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53</v>
      </c>
      <c r="AI49" s="50"/>
      <c r="AJ49" s="50"/>
      <c r="AK49" s="50"/>
      <c r="AL49" s="50"/>
      <c r="AM49" s="50"/>
      <c r="AN49" s="50"/>
      <c r="AO49" s="50"/>
      <c r="AP49" s="48"/>
      <c r="AQ49" s="48"/>
      <c r="AR49" s="51"/>
    </row>
    <row r="50" spans="2:44" ht="10">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0">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0">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0">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0">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0">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0">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0">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0">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0">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5">
      <c r="A60" s="34"/>
      <c r="B60" s="35"/>
      <c r="C60" s="36"/>
      <c r="D60" s="52" t="s">
        <v>54</v>
      </c>
      <c r="E60" s="38"/>
      <c r="F60" s="38"/>
      <c r="G60" s="38"/>
      <c r="H60" s="38"/>
      <c r="I60" s="38"/>
      <c r="J60" s="38"/>
      <c r="K60" s="38"/>
      <c r="L60" s="38"/>
      <c r="M60" s="38"/>
      <c r="N60" s="38"/>
      <c r="O60" s="38"/>
      <c r="P60" s="38"/>
      <c r="Q60" s="38"/>
      <c r="R60" s="38"/>
      <c r="S60" s="38"/>
      <c r="T60" s="38"/>
      <c r="U60" s="38"/>
      <c r="V60" s="52" t="s">
        <v>55</v>
      </c>
      <c r="W60" s="38"/>
      <c r="X60" s="38"/>
      <c r="Y60" s="38"/>
      <c r="Z60" s="38"/>
      <c r="AA60" s="38"/>
      <c r="AB60" s="38"/>
      <c r="AC60" s="38"/>
      <c r="AD60" s="38"/>
      <c r="AE60" s="38"/>
      <c r="AF60" s="38"/>
      <c r="AG60" s="38"/>
      <c r="AH60" s="52" t="s">
        <v>54</v>
      </c>
      <c r="AI60" s="38"/>
      <c r="AJ60" s="38"/>
      <c r="AK60" s="38"/>
      <c r="AL60" s="38"/>
      <c r="AM60" s="52" t="s">
        <v>55</v>
      </c>
      <c r="AN60" s="38"/>
      <c r="AO60" s="38"/>
      <c r="AP60" s="36"/>
      <c r="AQ60" s="36"/>
      <c r="AR60" s="39"/>
      <c r="BE60" s="34"/>
    </row>
    <row r="61" spans="2:44" ht="10">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0">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0">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3">
      <c r="A64" s="34"/>
      <c r="B64" s="35"/>
      <c r="C64" s="36"/>
      <c r="D64" s="49" t="s">
        <v>56</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57</v>
      </c>
      <c r="AI64" s="53"/>
      <c r="AJ64" s="53"/>
      <c r="AK64" s="53"/>
      <c r="AL64" s="53"/>
      <c r="AM64" s="53"/>
      <c r="AN64" s="53"/>
      <c r="AO64" s="53"/>
      <c r="AP64" s="36"/>
      <c r="AQ64" s="36"/>
      <c r="AR64" s="39"/>
      <c r="BE64" s="34"/>
    </row>
    <row r="65" spans="2:44" ht="10">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0">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0">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0">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0">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0">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0">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0">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0">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0">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5">
      <c r="A75" s="34"/>
      <c r="B75" s="35"/>
      <c r="C75" s="36"/>
      <c r="D75" s="52" t="s">
        <v>54</v>
      </c>
      <c r="E75" s="38"/>
      <c r="F75" s="38"/>
      <c r="G75" s="38"/>
      <c r="H75" s="38"/>
      <c r="I75" s="38"/>
      <c r="J75" s="38"/>
      <c r="K75" s="38"/>
      <c r="L75" s="38"/>
      <c r="M75" s="38"/>
      <c r="N75" s="38"/>
      <c r="O75" s="38"/>
      <c r="P75" s="38"/>
      <c r="Q75" s="38"/>
      <c r="R75" s="38"/>
      <c r="S75" s="38"/>
      <c r="T75" s="38"/>
      <c r="U75" s="38"/>
      <c r="V75" s="52" t="s">
        <v>55</v>
      </c>
      <c r="W75" s="38"/>
      <c r="X75" s="38"/>
      <c r="Y75" s="38"/>
      <c r="Z75" s="38"/>
      <c r="AA75" s="38"/>
      <c r="AB75" s="38"/>
      <c r="AC75" s="38"/>
      <c r="AD75" s="38"/>
      <c r="AE75" s="38"/>
      <c r="AF75" s="38"/>
      <c r="AG75" s="38"/>
      <c r="AH75" s="52" t="s">
        <v>54</v>
      </c>
      <c r="AI75" s="38"/>
      <c r="AJ75" s="38"/>
      <c r="AK75" s="38"/>
      <c r="AL75" s="38"/>
      <c r="AM75" s="52" t="s">
        <v>55</v>
      </c>
      <c r="AN75" s="38"/>
      <c r="AO75" s="38"/>
      <c r="AP75" s="36"/>
      <c r="AQ75" s="36"/>
      <c r="AR75" s="39"/>
      <c r="BE75" s="34"/>
    </row>
    <row r="76" spans="1:57" s="2" customFormat="1" ht="10">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7"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57" s="2" customFormat="1" ht="7"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57" s="2" customFormat="1" ht="25" customHeight="1">
      <c r="A82" s="34"/>
      <c r="B82" s="35"/>
      <c r="C82" s="23" t="s">
        <v>58</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57" s="2" customFormat="1" ht="7"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2:44" s="4" customFormat="1" ht="12" customHeight="1">
      <c r="B84" s="58"/>
      <c r="C84" s="29" t="s">
        <v>13</v>
      </c>
      <c r="D84" s="59"/>
      <c r="E84" s="59"/>
      <c r="F84" s="59"/>
      <c r="G84" s="59"/>
      <c r="H84" s="59"/>
      <c r="I84" s="59"/>
      <c r="J84" s="59"/>
      <c r="K84" s="59"/>
      <c r="L84" s="59" t="str">
        <f>K5</f>
        <v>2021-000093</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7" customHeight="1">
      <c r="B85" s="61"/>
      <c r="C85" s="62" t="s">
        <v>16</v>
      </c>
      <c r="D85" s="63"/>
      <c r="E85" s="63"/>
      <c r="F85" s="63"/>
      <c r="G85" s="63"/>
      <c r="H85" s="63"/>
      <c r="I85" s="63"/>
      <c r="J85" s="63"/>
      <c r="K85" s="63"/>
      <c r="L85" s="259" t="str">
        <f>K6</f>
        <v>Oprava místní komunikace v ulici Palackého, Náměšť nad Oslavou</v>
      </c>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c r="AK85" s="260"/>
      <c r="AL85" s="260"/>
      <c r="AM85" s="260"/>
      <c r="AN85" s="260"/>
      <c r="AO85" s="260"/>
      <c r="AP85" s="63"/>
      <c r="AQ85" s="63"/>
      <c r="AR85" s="64"/>
    </row>
    <row r="86" spans="1:57" s="2" customFormat="1" ht="7"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57" s="2" customFormat="1" ht="12" customHeight="1">
      <c r="A87" s="34"/>
      <c r="B87" s="35"/>
      <c r="C87" s="29" t="s">
        <v>20</v>
      </c>
      <c r="D87" s="36"/>
      <c r="E87" s="36"/>
      <c r="F87" s="36"/>
      <c r="G87" s="36"/>
      <c r="H87" s="36"/>
      <c r="I87" s="36"/>
      <c r="J87" s="36"/>
      <c r="K87" s="36"/>
      <c r="L87" s="65" t="str">
        <f>IF(K8="","",K8)</f>
        <v>Náměšť nad Oslavou</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261" t="str">
        <f>IF(AN8="","",AN8)</f>
        <v>27. 11. 2021</v>
      </c>
      <c r="AN87" s="261"/>
      <c r="AO87" s="36"/>
      <c r="AP87" s="36"/>
      <c r="AQ87" s="36"/>
      <c r="AR87" s="39"/>
      <c r="BE87" s="34"/>
    </row>
    <row r="88" spans="1:57" s="2" customFormat="1" ht="7"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57" s="2" customFormat="1" ht="15.15" customHeight="1">
      <c r="A89" s="34"/>
      <c r="B89" s="35"/>
      <c r="C89" s="29" t="s">
        <v>24</v>
      </c>
      <c r="D89" s="36"/>
      <c r="E89" s="36"/>
      <c r="F89" s="36"/>
      <c r="G89" s="36"/>
      <c r="H89" s="36"/>
      <c r="I89" s="36"/>
      <c r="J89" s="36"/>
      <c r="K89" s="36"/>
      <c r="L89" s="59" t="str">
        <f>IF(E11="","",E11)</f>
        <v>Město Náměšť nad Oslavou</v>
      </c>
      <c r="M89" s="36"/>
      <c r="N89" s="36"/>
      <c r="O89" s="36"/>
      <c r="P89" s="36"/>
      <c r="Q89" s="36"/>
      <c r="R89" s="36"/>
      <c r="S89" s="36"/>
      <c r="T89" s="36"/>
      <c r="U89" s="36"/>
      <c r="V89" s="36"/>
      <c r="W89" s="36"/>
      <c r="X89" s="36"/>
      <c r="Y89" s="36"/>
      <c r="Z89" s="36"/>
      <c r="AA89" s="36"/>
      <c r="AB89" s="36"/>
      <c r="AC89" s="36"/>
      <c r="AD89" s="36"/>
      <c r="AE89" s="36"/>
      <c r="AF89" s="36"/>
      <c r="AG89" s="36"/>
      <c r="AH89" s="36"/>
      <c r="AI89" s="29" t="s">
        <v>32</v>
      </c>
      <c r="AJ89" s="36"/>
      <c r="AK89" s="36"/>
      <c r="AL89" s="36"/>
      <c r="AM89" s="262" t="str">
        <f>IF(E17="","",E17)</f>
        <v>PROfi Jihlava spol. s r.o.</v>
      </c>
      <c r="AN89" s="263"/>
      <c r="AO89" s="263"/>
      <c r="AP89" s="263"/>
      <c r="AQ89" s="36"/>
      <c r="AR89" s="39"/>
      <c r="AS89" s="264" t="s">
        <v>59</v>
      </c>
      <c r="AT89" s="265"/>
      <c r="AU89" s="67"/>
      <c r="AV89" s="67"/>
      <c r="AW89" s="67"/>
      <c r="AX89" s="67"/>
      <c r="AY89" s="67"/>
      <c r="AZ89" s="67"/>
      <c r="BA89" s="67"/>
      <c r="BB89" s="67"/>
      <c r="BC89" s="67"/>
      <c r="BD89" s="68"/>
      <c r="BE89" s="34"/>
    </row>
    <row r="90" spans="1:57" s="2" customFormat="1" ht="15.15" customHeight="1">
      <c r="A90" s="34"/>
      <c r="B90" s="35"/>
      <c r="C90" s="29" t="s">
        <v>30</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37</v>
      </c>
      <c r="AJ90" s="36"/>
      <c r="AK90" s="36"/>
      <c r="AL90" s="36"/>
      <c r="AM90" s="262" t="str">
        <f>IF(E20="","",E20)</f>
        <v>PROfi Jihlava spol. s r.o.</v>
      </c>
      <c r="AN90" s="263"/>
      <c r="AO90" s="263"/>
      <c r="AP90" s="263"/>
      <c r="AQ90" s="36"/>
      <c r="AR90" s="39"/>
      <c r="AS90" s="266"/>
      <c r="AT90" s="267"/>
      <c r="AU90" s="69"/>
      <c r="AV90" s="69"/>
      <c r="AW90" s="69"/>
      <c r="AX90" s="69"/>
      <c r="AY90" s="69"/>
      <c r="AZ90" s="69"/>
      <c r="BA90" s="69"/>
      <c r="BB90" s="69"/>
      <c r="BC90" s="69"/>
      <c r="BD90" s="70"/>
      <c r="BE90" s="34"/>
    </row>
    <row r="91" spans="1:57" s="2" customFormat="1" ht="10.75"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68"/>
      <c r="AT91" s="269"/>
      <c r="AU91" s="71"/>
      <c r="AV91" s="71"/>
      <c r="AW91" s="71"/>
      <c r="AX91" s="71"/>
      <c r="AY91" s="71"/>
      <c r="AZ91" s="71"/>
      <c r="BA91" s="71"/>
      <c r="BB91" s="71"/>
      <c r="BC91" s="71"/>
      <c r="BD91" s="72"/>
      <c r="BE91" s="34"/>
    </row>
    <row r="92" spans="1:57" s="2" customFormat="1" ht="29.25" customHeight="1">
      <c r="A92" s="34"/>
      <c r="B92" s="35"/>
      <c r="C92" s="270" t="s">
        <v>60</v>
      </c>
      <c r="D92" s="271"/>
      <c r="E92" s="271"/>
      <c r="F92" s="271"/>
      <c r="G92" s="271"/>
      <c r="H92" s="73"/>
      <c r="I92" s="273" t="s">
        <v>61</v>
      </c>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2" t="s">
        <v>62</v>
      </c>
      <c r="AH92" s="271"/>
      <c r="AI92" s="271"/>
      <c r="AJ92" s="271"/>
      <c r="AK92" s="271"/>
      <c r="AL92" s="271"/>
      <c r="AM92" s="271"/>
      <c r="AN92" s="273" t="s">
        <v>63</v>
      </c>
      <c r="AO92" s="271"/>
      <c r="AP92" s="274"/>
      <c r="AQ92" s="74" t="s">
        <v>64</v>
      </c>
      <c r="AR92" s="39"/>
      <c r="AS92" s="75" t="s">
        <v>65</v>
      </c>
      <c r="AT92" s="76" t="s">
        <v>66</v>
      </c>
      <c r="AU92" s="76" t="s">
        <v>67</v>
      </c>
      <c r="AV92" s="76" t="s">
        <v>68</v>
      </c>
      <c r="AW92" s="76" t="s">
        <v>69</v>
      </c>
      <c r="AX92" s="76" t="s">
        <v>70</v>
      </c>
      <c r="AY92" s="76" t="s">
        <v>71</v>
      </c>
      <c r="AZ92" s="76" t="s">
        <v>72</v>
      </c>
      <c r="BA92" s="76" t="s">
        <v>73</v>
      </c>
      <c r="BB92" s="76" t="s">
        <v>74</v>
      </c>
      <c r="BC92" s="76" t="s">
        <v>75</v>
      </c>
      <c r="BD92" s="77" t="s">
        <v>76</v>
      </c>
      <c r="BE92" s="34"/>
    </row>
    <row r="93" spans="1:57" s="2" customFormat="1" ht="10.75"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2:90" s="6" customFormat="1" ht="32.4" customHeight="1">
      <c r="B94" s="81"/>
      <c r="C94" s="82" t="s">
        <v>77</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78">
        <f>ROUND(SUM(AG95:AG100),2)</f>
        <v>0</v>
      </c>
      <c r="AH94" s="278"/>
      <c r="AI94" s="278"/>
      <c r="AJ94" s="278"/>
      <c r="AK94" s="278"/>
      <c r="AL94" s="278"/>
      <c r="AM94" s="278"/>
      <c r="AN94" s="279">
        <f aca="true" t="shared" si="0" ref="AN94:AN100">SUM(AG94,AT94)</f>
        <v>0</v>
      </c>
      <c r="AO94" s="279"/>
      <c r="AP94" s="279"/>
      <c r="AQ94" s="85" t="s">
        <v>1</v>
      </c>
      <c r="AR94" s="86"/>
      <c r="AS94" s="87">
        <f>ROUND(SUM(AS95:AS100),2)</f>
        <v>0</v>
      </c>
      <c r="AT94" s="88">
        <f aca="true" t="shared" si="1" ref="AT94:AT100">ROUND(SUM(AV94:AW94),2)</f>
        <v>0</v>
      </c>
      <c r="AU94" s="89">
        <f>ROUND(SUM(AU95:AU100),5)</f>
        <v>0</v>
      </c>
      <c r="AV94" s="88">
        <f>ROUND(AZ94*L29,2)</f>
        <v>0</v>
      </c>
      <c r="AW94" s="88">
        <f>ROUND(BA94*L30,2)</f>
        <v>0</v>
      </c>
      <c r="AX94" s="88">
        <f>ROUND(BB94*L29,2)</f>
        <v>0</v>
      </c>
      <c r="AY94" s="88">
        <f>ROUND(BC94*L30,2)</f>
        <v>0</v>
      </c>
      <c r="AZ94" s="88">
        <f>ROUND(SUM(AZ95:AZ100),2)</f>
        <v>0</v>
      </c>
      <c r="BA94" s="88">
        <f>ROUND(SUM(BA95:BA100),2)</f>
        <v>0</v>
      </c>
      <c r="BB94" s="88">
        <f>ROUND(SUM(BB95:BB100),2)</f>
        <v>0</v>
      </c>
      <c r="BC94" s="88">
        <f>ROUND(SUM(BC95:BC100),2)</f>
        <v>0</v>
      </c>
      <c r="BD94" s="90">
        <f>ROUND(SUM(BD95:BD100),2)</f>
        <v>0</v>
      </c>
      <c r="BS94" s="91" t="s">
        <v>78</v>
      </c>
      <c r="BT94" s="91" t="s">
        <v>79</v>
      </c>
      <c r="BU94" s="92" t="s">
        <v>80</v>
      </c>
      <c r="BV94" s="91" t="s">
        <v>81</v>
      </c>
      <c r="BW94" s="91" t="s">
        <v>5</v>
      </c>
      <c r="BX94" s="91" t="s">
        <v>82</v>
      </c>
      <c r="CL94" s="91" t="s">
        <v>1</v>
      </c>
    </row>
    <row r="95" spans="1:91" s="7" customFormat="1" ht="16.5" customHeight="1">
      <c r="A95" s="93" t="s">
        <v>83</v>
      </c>
      <c r="B95" s="94"/>
      <c r="C95" s="95"/>
      <c r="D95" s="275" t="s">
        <v>84</v>
      </c>
      <c r="E95" s="275"/>
      <c r="F95" s="275"/>
      <c r="G95" s="275"/>
      <c r="H95" s="275"/>
      <c r="I95" s="96"/>
      <c r="J95" s="275" t="s">
        <v>85</v>
      </c>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6">
        <f>'SO000 - Vedlejší a ostatn...'!J30</f>
        <v>0</v>
      </c>
      <c r="AH95" s="277"/>
      <c r="AI95" s="277"/>
      <c r="AJ95" s="277"/>
      <c r="AK95" s="277"/>
      <c r="AL95" s="277"/>
      <c r="AM95" s="277"/>
      <c r="AN95" s="276">
        <f t="shared" si="0"/>
        <v>0</v>
      </c>
      <c r="AO95" s="277"/>
      <c r="AP95" s="277"/>
      <c r="AQ95" s="97" t="s">
        <v>86</v>
      </c>
      <c r="AR95" s="98"/>
      <c r="AS95" s="99">
        <v>0</v>
      </c>
      <c r="AT95" s="100">
        <f t="shared" si="1"/>
        <v>0</v>
      </c>
      <c r="AU95" s="101">
        <f>'SO000 - Vedlejší a ostatn...'!P121</f>
        <v>0</v>
      </c>
      <c r="AV95" s="100">
        <f>'SO000 - Vedlejší a ostatn...'!J33</f>
        <v>0</v>
      </c>
      <c r="AW95" s="100">
        <f>'SO000 - Vedlejší a ostatn...'!J34</f>
        <v>0</v>
      </c>
      <c r="AX95" s="100">
        <f>'SO000 - Vedlejší a ostatn...'!J35</f>
        <v>0</v>
      </c>
      <c r="AY95" s="100">
        <f>'SO000 - Vedlejší a ostatn...'!J36</f>
        <v>0</v>
      </c>
      <c r="AZ95" s="100">
        <f>'SO000 - Vedlejší a ostatn...'!F33</f>
        <v>0</v>
      </c>
      <c r="BA95" s="100">
        <f>'SO000 - Vedlejší a ostatn...'!F34</f>
        <v>0</v>
      </c>
      <c r="BB95" s="100">
        <f>'SO000 - Vedlejší a ostatn...'!F35</f>
        <v>0</v>
      </c>
      <c r="BC95" s="100">
        <f>'SO000 - Vedlejší a ostatn...'!F36</f>
        <v>0</v>
      </c>
      <c r="BD95" s="102">
        <f>'SO000 - Vedlejší a ostatn...'!F37</f>
        <v>0</v>
      </c>
      <c r="BT95" s="103" t="s">
        <v>87</v>
      </c>
      <c r="BV95" s="103" t="s">
        <v>81</v>
      </c>
      <c r="BW95" s="103" t="s">
        <v>88</v>
      </c>
      <c r="BX95" s="103" t="s">
        <v>5</v>
      </c>
      <c r="CL95" s="103" t="s">
        <v>1</v>
      </c>
      <c r="CM95" s="103" t="s">
        <v>89</v>
      </c>
    </row>
    <row r="96" spans="1:91" s="7" customFormat="1" ht="16.5" customHeight="1">
      <c r="A96" s="93" t="s">
        <v>83</v>
      </c>
      <c r="B96" s="94"/>
      <c r="C96" s="95"/>
      <c r="D96" s="275" t="s">
        <v>90</v>
      </c>
      <c r="E96" s="275"/>
      <c r="F96" s="275"/>
      <c r="G96" s="275"/>
      <c r="H96" s="275"/>
      <c r="I96" s="96"/>
      <c r="J96" s="275" t="s">
        <v>91</v>
      </c>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276">
        <f>'SO101 - Komunikace'!J30</f>
        <v>0</v>
      </c>
      <c r="AH96" s="277"/>
      <c r="AI96" s="277"/>
      <c r="AJ96" s="277"/>
      <c r="AK96" s="277"/>
      <c r="AL96" s="277"/>
      <c r="AM96" s="277"/>
      <c r="AN96" s="276">
        <f t="shared" si="0"/>
        <v>0</v>
      </c>
      <c r="AO96" s="277"/>
      <c r="AP96" s="277"/>
      <c r="AQ96" s="97" t="s">
        <v>86</v>
      </c>
      <c r="AR96" s="98"/>
      <c r="AS96" s="99">
        <v>0</v>
      </c>
      <c r="AT96" s="100">
        <f t="shared" si="1"/>
        <v>0</v>
      </c>
      <c r="AU96" s="101">
        <f>'SO101 - Komunikace'!P124</f>
        <v>0</v>
      </c>
      <c r="AV96" s="100">
        <f>'SO101 - Komunikace'!J33</f>
        <v>0</v>
      </c>
      <c r="AW96" s="100">
        <f>'SO101 - Komunikace'!J34</f>
        <v>0</v>
      </c>
      <c r="AX96" s="100">
        <f>'SO101 - Komunikace'!J35</f>
        <v>0</v>
      </c>
      <c r="AY96" s="100">
        <f>'SO101 - Komunikace'!J36</f>
        <v>0</v>
      </c>
      <c r="AZ96" s="100">
        <f>'SO101 - Komunikace'!F33</f>
        <v>0</v>
      </c>
      <c r="BA96" s="100">
        <f>'SO101 - Komunikace'!F34</f>
        <v>0</v>
      </c>
      <c r="BB96" s="100">
        <f>'SO101 - Komunikace'!F35</f>
        <v>0</v>
      </c>
      <c r="BC96" s="100">
        <f>'SO101 - Komunikace'!F36</f>
        <v>0</v>
      </c>
      <c r="BD96" s="102">
        <f>'SO101 - Komunikace'!F37</f>
        <v>0</v>
      </c>
      <c r="BT96" s="103" t="s">
        <v>87</v>
      </c>
      <c r="BV96" s="103" t="s">
        <v>81</v>
      </c>
      <c r="BW96" s="103" t="s">
        <v>92</v>
      </c>
      <c r="BX96" s="103" t="s">
        <v>5</v>
      </c>
      <c r="CL96" s="103" t="s">
        <v>1</v>
      </c>
      <c r="CM96" s="103" t="s">
        <v>89</v>
      </c>
    </row>
    <row r="97" spans="1:91" s="7" customFormat="1" ht="16.5" customHeight="1">
      <c r="A97" s="93" t="s">
        <v>83</v>
      </c>
      <c r="B97" s="94"/>
      <c r="C97" s="95"/>
      <c r="D97" s="275" t="s">
        <v>93</v>
      </c>
      <c r="E97" s="275"/>
      <c r="F97" s="275"/>
      <c r="G97" s="275"/>
      <c r="H97" s="275"/>
      <c r="I97" s="96"/>
      <c r="J97" s="275" t="s">
        <v>94</v>
      </c>
      <c r="K97" s="275"/>
      <c r="L97" s="275"/>
      <c r="M97" s="275"/>
      <c r="N97" s="275"/>
      <c r="O97" s="275"/>
      <c r="P97" s="275"/>
      <c r="Q97" s="275"/>
      <c r="R97" s="275"/>
      <c r="S97" s="275"/>
      <c r="T97" s="275"/>
      <c r="U97" s="275"/>
      <c r="V97" s="275"/>
      <c r="W97" s="275"/>
      <c r="X97" s="275"/>
      <c r="Y97" s="275"/>
      <c r="Z97" s="275"/>
      <c r="AA97" s="275"/>
      <c r="AB97" s="275"/>
      <c r="AC97" s="275"/>
      <c r="AD97" s="275"/>
      <c r="AE97" s="275"/>
      <c r="AF97" s="275"/>
      <c r="AG97" s="276">
        <f>'SO102 - Chodníky a parkov...'!J30</f>
        <v>0</v>
      </c>
      <c r="AH97" s="277"/>
      <c r="AI97" s="277"/>
      <c r="AJ97" s="277"/>
      <c r="AK97" s="277"/>
      <c r="AL97" s="277"/>
      <c r="AM97" s="277"/>
      <c r="AN97" s="276">
        <f t="shared" si="0"/>
        <v>0</v>
      </c>
      <c r="AO97" s="277"/>
      <c r="AP97" s="277"/>
      <c r="AQ97" s="97" t="s">
        <v>86</v>
      </c>
      <c r="AR97" s="98"/>
      <c r="AS97" s="99">
        <v>0</v>
      </c>
      <c r="AT97" s="100">
        <f t="shared" si="1"/>
        <v>0</v>
      </c>
      <c r="AU97" s="101">
        <f>'SO102 - Chodníky a parkov...'!P124</f>
        <v>0</v>
      </c>
      <c r="AV97" s="100">
        <f>'SO102 - Chodníky a parkov...'!J33</f>
        <v>0</v>
      </c>
      <c r="AW97" s="100">
        <f>'SO102 - Chodníky a parkov...'!J34</f>
        <v>0</v>
      </c>
      <c r="AX97" s="100">
        <f>'SO102 - Chodníky a parkov...'!J35</f>
        <v>0</v>
      </c>
      <c r="AY97" s="100">
        <f>'SO102 - Chodníky a parkov...'!J36</f>
        <v>0</v>
      </c>
      <c r="AZ97" s="100">
        <f>'SO102 - Chodníky a parkov...'!F33</f>
        <v>0</v>
      </c>
      <c r="BA97" s="100">
        <f>'SO102 - Chodníky a parkov...'!F34</f>
        <v>0</v>
      </c>
      <c r="BB97" s="100">
        <f>'SO102 - Chodníky a parkov...'!F35</f>
        <v>0</v>
      </c>
      <c r="BC97" s="100">
        <f>'SO102 - Chodníky a parkov...'!F36</f>
        <v>0</v>
      </c>
      <c r="BD97" s="102">
        <f>'SO102 - Chodníky a parkov...'!F37</f>
        <v>0</v>
      </c>
      <c r="BT97" s="103" t="s">
        <v>87</v>
      </c>
      <c r="BV97" s="103" t="s">
        <v>81</v>
      </c>
      <c r="BW97" s="103" t="s">
        <v>95</v>
      </c>
      <c r="BX97" s="103" t="s">
        <v>5</v>
      </c>
      <c r="CL97" s="103" t="s">
        <v>1</v>
      </c>
      <c r="CM97" s="103" t="s">
        <v>89</v>
      </c>
    </row>
    <row r="98" spans="1:91" s="7" customFormat="1" ht="16.5" customHeight="1">
      <c r="A98" s="93" t="s">
        <v>83</v>
      </c>
      <c r="B98" s="94"/>
      <c r="C98" s="95"/>
      <c r="D98" s="275" t="s">
        <v>96</v>
      </c>
      <c r="E98" s="275"/>
      <c r="F98" s="275"/>
      <c r="G98" s="275"/>
      <c r="H98" s="275"/>
      <c r="I98" s="96"/>
      <c r="J98" s="275" t="s">
        <v>97</v>
      </c>
      <c r="K98" s="275"/>
      <c r="L98" s="275"/>
      <c r="M98" s="275"/>
      <c r="N98" s="275"/>
      <c r="O98" s="275"/>
      <c r="P98" s="275"/>
      <c r="Q98" s="275"/>
      <c r="R98" s="275"/>
      <c r="S98" s="275"/>
      <c r="T98" s="275"/>
      <c r="U98" s="275"/>
      <c r="V98" s="275"/>
      <c r="W98" s="275"/>
      <c r="X98" s="275"/>
      <c r="Y98" s="275"/>
      <c r="Z98" s="275"/>
      <c r="AA98" s="275"/>
      <c r="AB98" s="275"/>
      <c r="AC98" s="275"/>
      <c r="AD98" s="275"/>
      <c r="AE98" s="275"/>
      <c r="AF98" s="275"/>
      <c r="AG98" s="276">
        <f>'SO201 - Opěrná zeď'!J30</f>
        <v>0</v>
      </c>
      <c r="AH98" s="277"/>
      <c r="AI98" s="277"/>
      <c r="AJ98" s="277"/>
      <c r="AK98" s="277"/>
      <c r="AL98" s="277"/>
      <c r="AM98" s="277"/>
      <c r="AN98" s="276">
        <f t="shared" si="0"/>
        <v>0</v>
      </c>
      <c r="AO98" s="277"/>
      <c r="AP98" s="277"/>
      <c r="AQ98" s="97" t="s">
        <v>86</v>
      </c>
      <c r="AR98" s="98"/>
      <c r="AS98" s="99">
        <v>0</v>
      </c>
      <c r="AT98" s="100">
        <f t="shared" si="1"/>
        <v>0</v>
      </c>
      <c r="AU98" s="101">
        <f>'SO201 - Opěrná zeď'!P125</f>
        <v>0</v>
      </c>
      <c r="AV98" s="100">
        <f>'SO201 - Opěrná zeď'!J33</f>
        <v>0</v>
      </c>
      <c r="AW98" s="100">
        <f>'SO201 - Opěrná zeď'!J34</f>
        <v>0</v>
      </c>
      <c r="AX98" s="100">
        <f>'SO201 - Opěrná zeď'!J35</f>
        <v>0</v>
      </c>
      <c r="AY98" s="100">
        <f>'SO201 - Opěrná zeď'!J36</f>
        <v>0</v>
      </c>
      <c r="AZ98" s="100">
        <f>'SO201 - Opěrná zeď'!F33</f>
        <v>0</v>
      </c>
      <c r="BA98" s="100">
        <f>'SO201 - Opěrná zeď'!F34</f>
        <v>0</v>
      </c>
      <c r="BB98" s="100">
        <f>'SO201 - Opěrná zeď'!F35</f>
        <v>0</v>
      </c>
      <c r="BC98" s="100">
        <f>'SO201 - Opěrná zeď'!F36</f>
        <v>0</v>
      </c>
      <c r="BD98" s="102">
        <f>'SO201 - Opěrná zeď'!F37</f>
        <v>0</v>
      </c>
      <c r="BT98" s="103" t="s">
        <v>87</v>
      </c>
      <c r="BV98" s="103" t="s">
        <v>81</v>
      </c>
      <c r="BW98" s="103" t="s">
        <v>98</v>
      </c>
      <c r="BX98" s="103" t="s">
        <v>5</v>
      </c>
      <c r="CL98" s="103" t="s">
        <v>1</v>
      </c>
      <c r="CM98" s="103" t="s">
        <v>89</v>
      </c>
    </row>
    <row r="99" spans="1:91" s="7" customFormat="1" ht="16.5" customHeight="1">
      <c r="A99" s="93" t="s">
        <v>83</v>
      </c>
      <c r="B99" s="94"/>
      <c r="C99" s="95"/>
      <c r="D99" s="275" t="s">
        <v>99</v>
      </c>
      <c r="E99" s="275"/>
      <c r="F99" s="275"/>
      <c r="G99" s="275"/>
      <c r="H99" s="275"/>
      <c r="I99" s="96"/>
      <c r="J99" s="275" t="s">
        <v>100</v>
      </c>
      <c r="K99" s="275"/>
      <c r="L99" s="275"/>
      <c r="M99" s="275"/>
      <c r="N99" s="275"/>
      <c r="O99" s="275"/>
      <c r="P99" s="275"/>
      <c r="Q99" s="275"/>
      <c r="R99" s="275"/>
      <c r="S99" s="275"/>
      <c r="T99" s="275"/>
      <c r="U99" s="275"/>
      <c r="V99" s="275"/>
      <c r="W99" s="275"/>
      <c r="X99" s="275"/>
      <c r="Y99" s="275"/>
      <c r="Z99" s="275"/>
      <c r="AA99" s="275"/>
      <c r="AB99" s="275"/>
      <c r="AC99" s="275"/>
      <c r="AD99" s="275"/>
      <c r="AE99" s="275"/>
      <c r="AF99" s="275"/>
      <c r="AG99" s="276">
        <f>'SO400 - Veřejné osvětlení'!J30</f>
        <v>0</v>
      </c>
      <c r="AH99" s="277"/>
      <c r="AI99" s="277"/>
      <c r="AJ99" s="277"/>
      <c r="AK99" s="277"/>
      <c r="AL99" s="277"/>
      <c r="AM99" s="277"/>
      <c r="AN99" s="276">
        <f t="shared" si="0"/>
        <v>0</v>
      </c>
      <c r="AO99" s="277"/>
      <c r="AP99" s="277"/>
      <c r="AQ99" s="97" t="s">
        <v>86</v>
      </c>
      <c r="AR99" s="98"/>
      <c r="AS99" s="99">
        <v>0</v>
      </c>
      <c r="AT99" s="100">
        <f t="shared" si="1"/>
        <v>0</v>
      </c>
      <c r="AU99" s="101">
        <f>'SO400 - Veřejné osvětlení'!P119</f>
        <v>0</v>
      </c>
      <c r="AV99" s="100">
        <f>'SO400 - Veřejné osvětlení'!J33</f>
        <v>0</v>
      </c>
      <c r="AW99" s="100">
        <f>'SO400 - Veřejné osvětlení'!J34</f>
        <v>0</v>
      </c>
      <c r="AX99" s="100">
        <f>'SO400 - Veřejné osvětlení'!J35</f>
        <v>0</v>
      </c>
      <c r="AY99" s="100">
        <f>'SO400 - Veřejné osvětlení'!J36</f>
        <v>0</v>
      </c>
      <c r="AZ99" s="100">
        <f>'SO400 - Veřejné osvětlení'!F33</f>
        <v>0</v>
      </c>
      <c r="BA99" s="100">
        <f>'SO400 - Veřejné osvětlení'!F34</f>
        <v>0</v>
      </c>
      <c r="BB99" s="100">
        <f>'SO400 - Veřejné osvětlení'!F35</f>
        <v>0</v>
      </c>
      <c r="BC99" s="100">
        <f>'SO400 - Veřejné osvětlení'!F36</f>
        <v>0</v>
      </c>
      <c r="BD99" s="102">
        <f>'SO400 - Veřejné osvětlení'!F37</f>
        <v>0</v>
      </c>
      <c r="BT99" s="103" t="s">
        <v>87</v>
      </c>
      <c r="BV99" s="103" t="s">
        <v>81</v>
      </c>
      <c r="BW99" s="103" t="s">
        <v>101</v>
      </c>
      <c r="BX99" s="103" t="s">
        <v>5</v>
      </c>
      <c r="CL99" s="103" t="s">
        <v>1</v>
      </c>
      <c r="CM99" s="103" t="s">
        <v>89</v>
      </c>
    </row>
    <row r="100" spans="1:91" s="7" customFormat="1" ht="16.5" customHeight="1">
      <c r="A100" s="93" t="s">
        <v>83</v>
      </c>
      <c r="B100" s="94"/>
      <c r="C100" s="95"/>
      <c r="D100" s="275" t="s">
        <v>102</v>
      </c>
      <c r="E100" s="275"/>
      <c r="F100" s="275"/>
      <c r="G100" s="275"/>
      <c r="H100" s="275"/>
      <c r="I100" s="96"/>
      <c r="J100" s="275" t="s">
        <v>103</v>
      </c>
      <c r="K100" s="275"/>
      <c r="L100" s="275"/>
      <c r="M100" s="275"/>
      <c r="N100" s="275"/>
      <c r="O100" s="275"/>
      <c r="P100" s="275"/>
      <c r="Q100" s="275"/>
      <c r="R100" s="275"/>
      <c r="S100" s="275"/>
      <c r="T100" s="275"/>
      <c r="U100" s="275"/>
      <c r="V100" s="275"/>
      <c r="W100" s="275"/>
      <c r="X100" s="275"/>
      <c r="Y100" s="275"/>
      <c r="Z100" s="275"/>
      <c r="AA100" s="275"/>
      <c r="AB100" s="275"/>
      <c r="AC100" s="275"/>
      <c r="AD100" s="275"/>
      <c r="AE100" s="275"/>
      <c r="AF100" s="275"/>
      <c r="AG100" s="276">
        <f>'SO501 - Přípojka plynovodu'!J30</f>
        <v>0</v>
      </c>
      <c r="AH100" s="277"/>
      <c r="AI100" s="277"/>
      <c r="AJ100" s="277"/>
      <c r="AK100" s="277"/>
      <c r="AL100" s="277"/>
      <c r="AM100" s="277"/>
      <c r="AN100" s="276">
        <f t="shared" si="0"/>
        <v>0</v>
      </c>
      <c r="AO100" s="277"/>
      <c r="AP100" s="277"/>
      <c r="AQ100" s="97" t="s">
        <v>86</v>
      </c>
      <c r="AR100" s="98"/>
      <c r="AS100" s="104">
        <v>0</v>
      </c>
      <c r="AT100" s="105">
        <f t="shared" si="1"/>
        <v>0</v>
      </c>
      <c r="AU100" s="106">
        <f>'SO501 - Přípojka plynovodu'!P123</f>
        <v>0</v>
      </c>
      <c r="AV100" s="105">
        <f>'SO501 - Přípojka plynovodu'!J33</f>
        <v>0</v>
      </c>
      <c r="AW100" s="105">
        <f>'SO501 - Přípojka plynovodu'!J34</f>
        <v>0</v>
      </c>
      <c r="AX100" s="105">
        <f>'SO501 - Přípojka plynovodu'!J35</f>
        <v>0</v>
      </c>
      <c r="AY100" s="105">
        <f>'SO501 - Přípojka plynovodu'!J36</f>
        <v>0</v>
      </c>
      <c r="AZ100" s="105">
        <f>'SO501 - Přípojka plynovodu'!F33</f>
        <v>0</v>
      </c>
      <c r="BA100" s="105">
        <f>'SO501 - Přípojka plynovodu'!F34</f>
        <v>0</v>
      </c>
      <c r="BB100" s="105">
        <f>'SO501 - Přípojka plynovodu'!F35</f>
        <v>0</v>
      </c>
      <c r="BC100" s="105">
        <f>'SO501 - Přípojka plynovodu'!F36</f>
        <v>0</v>
      </c>
      <c r="BD100" s="107">
        <f>'SO501 - Přípojka plynovodu'!F37</f>
        <v>0</v>
      </c>
      <c r="BT100" s="103" t="s">
        <v>87</v>
      </c>
      <c r="BV100" s="103" t="s">
        <v>81</v>
      </c>
      <c r="BW100" s="103" t="s">
        <v>104</v>
      </c>
      <c r="BX100" s="103" t="s">
        <v>5</v>
      </c>
      <c r="CL100" s="103" t="s">
        <v>1</v>
      </c>
      <c r="CM100" s="103" t="s">
        <v>89</v>
      </c>
    </row>
    <row r="101" spans="1:57" s="2" customFormat="1" ht="30" customHeight="1">
      <c r="A101" s="34"/>
      <c r="B101" s="35"/>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9"/>
      <c r="AS101" s="34"/>
      <c r="AT101" s="34"/>
      <c r="AU101" s="34"/>
      <c r="AV101" s="34"/>
      <c r="AW101" s="34"/>
      <c r="AX101" s="34"/>
      <c r="AY101" s="34"/>
      <c r="AZ101" s="34"/>
      <c r="BA101" s="34"/>
      <c r="BB101" s="34"/>
      <c r="BC101" s="34"/>
      <c r="BD101" s="34"/>
      <c r="BE101" s="34"/>
    </row>
    <row r="102" spans="1:57" s="2" customFormat="1" ht="7" customHeight="1">
      <c r="A102" s="34"/>
      <c r="B102" s="54"/>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39"/>
      <c r="AS102" s="34"/>
      <c r="AT102" s="34"/>
      <c r="AU102" s="34"/>
      <c r="AV102" s="34"/>
      <c r="AW102" s="34"/>
      <c r="AX102" s="34"/>
      <c r="AY102" s="34"/>
      <c r="AZ102" s="34"/>
      <c r="BA102" s="34"/>
      <c r="BB102" s="34"/>
      <c r="BC102" s="34"/>
      <c r="BD102" s="34"/>
      <c r="BE102" s="34"/>
    </row>
  </sheetData>
  <sheetProtection algorithmName="SHA-512" hashValue="Epipi/c3gfYX6c2rBbyn/monDegm1KuMLE2SUFNcbmeuXKHQrlFbE1fP/7enj0GcqzHyvJQDcB3Ejyy3elQy+g==" saltValue="aDOS2YJBoxqJBolQrTUhsXB42tD3v5/aQ2Hr3oyzzn1j/6fXmq7+pru57utSguPG8E4zKYS3g5bwYLzw10P6hA==" spinCount="100000" sheet="1" objects="1" scenarios="1" formatColumns="0" formatRows="0"/>
  <mergeCells count="62">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100:AP100"/>
    <mergeCell ref="AG100:AM100"/>
    <mergeCell ref="D100:H100"/>
    <mergeCell ref="J100:AF100"/>
    <mergeCell ref="AG94:AM94"/>
    <mergeCell ref="AN94:AP94"/>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L85:AO85"/>
    <mergeCell ref="AM87:AN87"/>
    <mergeCell ref="AM89:AP89"/>
    <mergeCell ref="AS89:AT91"/>
    <mergeCell ref="AM90:AP90"/>
  </mergeCells>
  <hyperlinks>
    <hyperlink ref="A95" location="'SO000 - Vedlejší a ostatn...'!C2" display="/"/>
    <hyperlink ref="A96" location="'SO101 - Komunikace'!C2" display="/"/>
    <hyperlink ref="A97" location="'SO102 - Chodníky a parkov...'!C2" display="/"/>
    <hyperlink ref="A98" location="'SO201 - Opěrná zeď'!C2" display="/"/>
    <hyperlink ref="A99" location="'SO400 - Veřejné osvětlení'!C2" display="/"/>
    <hyperlink ref="A100" location="'SO501 - Přípojka plynovodu'!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71"/>
  <sheetViews>
    <sheetView showGridLines="0" workbookViewId="0" topLeftCell="A1"/>
  </sheetViews>
  <sheetFormatPr defaultColWidth="9.140625" defaultRowHeight="12"/>
  <cols>
    <col min="1" max="1" width="8.28125" style="1" customWidth="1"/>
    <col min="2" max="2" width="1.28515625" style="1" customWidth="1"/>
    <col min="3" max="3" width="4.140625" style="1" customWidth="1"/>
    <col min="4" max="4" width="4.28125" style="1" customWidth="1"/>
    <col min="5" max="5" width="17.140625" style="1" customWidth="1"/>
    <col min="6" max="6" width="50.7109375" style="1" customWidth="1"/>
    <col min="7" max="7" width="7.421875" style="1" customWidth="1"/>
    <col min="8" max="8" width="14.00390625" style="1" customWidth="1"/>
    <col min="9" max="9" width="15.7109375" style="1" customWidth="1"/>
    <col min="10" max="10" width="22.28125" style="1" customWidth="1"/>
    <col min="11" max="11" width="22.28125" style="1" hidden="1" customWidth="1"/>
    <col min="12" max="12" width="9.28125" style="1" customWidth="1"/>
    <col min="13" max="13" width="10.710937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7" customHeight="1">
      <c r="L2" s="299"/>
      <c r="M2" s="299"/>
      <c r="N2" s="299"/>
      <c r="O2" s="299"/>
      <c r="P2" s="299"/>
      <c r="Q2" s="299"/>
      <c r="R2" s="299"/>
      <c r="S2" s="299"/>
      <c r="T2" s="299"/>
      <c r="U2" s="299"/>
      <c r="V2" s="299"/>
      <c r="AT2" s="17" t="s">
        <v>88</v>
      </c>
    </row>
    <row r="3" spans="2:46" s="1" customFormat="1" ht="7" customHeight="1">
      <c r="B3" s="108"/>
      <c r="C3" s="109"/>
      <c r="D3" s="109"/>
      <c r="E3" s="109"/>
      <c r="F3" s="109"/>
      <c r="G3" s="109"/>
      <c r="H3" s="109"/>
      <c r="I3" s="109"/>
      <c r="J3" s="109"/>
      <c r="K3" s="109"/>
      <c r="L3" s="20"/>
      <c r="AT3" s="17" t="s">
        <v>89</v>
      </c>
    </row>
    <row r="4" spans="2:46" s="1" customFormat="1" ht="25" customHeight="1">
      <c r="B4" s="20"/>
      <c r="D4" s="110" t="s">
        <v>105</v>
      </c>
      <c r="L4" s="20"/>
      <c r="M4" s="111" t="s">
        <v>10</v>
      </c>
      <c r="AT4" s="17" t="s">
        <v>4</v>
      </c>
    </row>
    <row r="5" spans="2:12" s="1" customFormat="1" ht="7" customHeight="1">
      <c r="B5" s="20"/>
      <c r="L5" s="20"/>
    </row>
    <row r="6" spans="2:12" s="1" customFormat="1" ht="12" customHeight="1">
      <c r="B6" s="20"/>
      <c r="D6" s="112" t="s">
        <v>16</v>
      </c>
      <c r="L6" s="20"/>
    </row>
    <row r="7" spans="2:12" s="1" customFormat="1" ht="16.5" customHeight="1">
      <c r="B7" s="20"/>
      <c r="E7" s="300" t="str">
        <f>'Rekapitulace stavby'!K6</f>
        <v>Oprava místní komunikace v ulici Palackého, Náměšť nad Oslavou</v>
      </c>
      <c r="F7" s="301"/>
      <c r="G7" s="301"/>
      <c r="H7" s="301"/>
      <c r="L7" s="20"/>
    </row>
    <row r="8" spans="1:31" s="2" customFormat="1" ht="12" customHeight="1">
      <c r="A8" s="34"/>
      <c r="B8" s="39"/>
      <c r="C8" s="34"/>
      <c r="D8" s="112" t="s">
        <v>106</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302" t="s">
        <v>107</v>
      </c>
      <c r="F9" s="303"/>
      <c r="G9" s="303"/>
      <c r="H9" s="303"/>
      <c r="I9" s="34"/>
      <c r="J9" s="34"/>
      <c r="K9" s="34"/>
      <c r="L9" s="51"/>
      <c r="S9" s="34"/>
      <c r="T9" s="34"/>
      <c r="U9" s="34"/>
      <c r="V9" s="34"/>
      <c r="W9" s="34"/>
      <c r="X9" s="34"/>
      <c r="Y9" s="34"/>
      <c r="Z9" s="34"/>
      <c r="AA9" s="34"/>
      <c r="AB9" s="34"/>
      <c r="AC9" s="34"/>
      <c r="AD9" s="34"/>
      <c r="AE9" s="34"/>
    </row>
    <row r="10" spans="1:31" s="2" customFormat="1" ht="10">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20</v>
      </c>
      <c r="E12" s="34"/>
      <c r="F12" s="113" t="s">
        <v>21</v>
      </c>
      <c r="G12" s="34"/>
      <c r="H12" s="34"/>
      <c r="I12" s="112" t="s">
        <v>22</v>
      </c>
      <c r="J12" s="114" t="str">
        <f>'Rekapitulace stavby'!AN8</f>
        <v>27. 11. 2021</v>
      </c>
      <c r="K12" s="34"/>
      <c r="L12" s="51"/>
      <c r="S12" s="34"/>
      <c r="T12" s="34"/>
      <c r="U12" s="34"/>
      <c r="V12" s="34"/>
      <c r="W12" s="34"/>
      <c r="X12" s="34"/>
      <c r="Y12" s="34"/>
      <c r="Z12" s="34"/>
      <c r="AA12" s="34"/>
      <c r="AB12" s="34"/>
      <c r="AC12" s="34"/>
      <c r="AD12" s="34"/>
      <c r="AE12" s="34"/>
    </row>
    <row r="13" spans="1:31" s="2" customFormat="1" ht="10.75"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7"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04" t="str">
        <f>'Rekapitulace stavby'!E14</f>
        <v>Vyplň údaj</v>
      </c>
      <c r="F18" s="305"/>
      <c r="G18" s="305"/>
      <c r="H18" s="305"/>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7"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7"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37</v>
      </c>
      <c r="E23" s="34"/>
      <c r="F23" s="34"/>
      <c r="G23" s="34"/>
      <c r="H23" s="34"/>
      <c r="I23" s="112" t="s">
        <v>25</v>
      </c>
      <c r="J23" s="113"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
        <v>34</v>
      </c>
      <c r="F24" s="34"/>
      <c r="G24" s="34"/>
      <c r="H24" s="34"/>
      <c r="I24" s="112" t="s">
        <v>28</v>
      </c>
      <c r="J24" s="113" t="s">
        <v>1</v>
      </c>
      <c r="K24" s="34"/>
      <c r="L24" s="51"/>
      <c r="S24" s="34"/>
      <c r="T24" s="34"/>
      <c r="U24" s="34"/>
      <c r="V24" s="34"/>
      <c r="W24" s="34"/>
      <c r="X24" s="34"/>
      <c r="Y24" s="34"/>
      <c r="Z24" s="34"/>
      <c r="AA24" s="34"/>
      <c r="AB24" s="34"/>
      <c r="AC24" s="34"/>
      <c r="AD24" s="34"/>
      <c r="AE24" s="34"/>
    </row>
    <row r="25" spans="1:31" s="2" customFormat="1" ht="7"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38</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306" t="s">
        <v>1</v>
      </c>
      <c r="F27" s="306"/>
      <c r="G27" s="306"/>
      <c r="H27" s="306"/>
      <c r="I27" s="115"/>
      <c r="J27" s="115"/>
      <c r="K27" s="115"/>
      <c r="L27" s="117"/>
      <c r="S27" s="115"/>
      <c r="T27" s="115"/>
      <c r="U27" s="115"/>
      <c r="V27" s="115"/>
      <c r="W27" s="115"/>
      <c r="X27" s="115"/>
      <c r="Y27" s="115"/>
      <c r="Z27" s="115"/>
      <c r="AA27" s="115"/>
      <c r="AB27" s="115"/>
      <c r="AC27" s="115"/>
      <c r="AD27" s="115"/>
      <c r="AE27" s="115"/>
    </row>
    <row r="28" spans="1:31" s="2" customFormat="1" ht="7"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7"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4" customHeight="1">
      <c r="A30" s="34"/>
      <c r="B30" s="39"/>
      <c r="C30" s="34"/>
      <c r="D30" s="119" t="s">
        <v>39</v>
      </c>
      <c r="E30" s="34"/>
      <c r="F30" s="34"/>
      <c r="G30" s="34"/>
      <c r="H30" s="34"/>
      <c r="I30" s="34"/>
      <c r="J30" s="120">
        <f>ROUND(J121,2)</f>
        <v>0</v>
      </c>
      <c r="K30" s="34"/>
      <c r="L30" s="51"/>
      <c r="S30" s="34"/>
      <c r="T30" s="34"/>
      <c r="U30" s="34"/>
      <c r="V30" s="34"/>
      <c r="W30" s="34"/>
      <c r="X30" s="34"/>
      <c r="Y30" s="34"/>
      <c r="Z30" s="34"/>
      <c r="AA30" s="34"/>
      <c r="AB30" s="34"/>
      <c r="AC30" s="34"/>
      <c r="AD30" s="34"/>
      <c r="AE30" s="34"/>
    </row>
    <row r="31" spans="1:31" s="2" customFormat="1" ht="7"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 customHeight="1">
      <c r="A32" s="34"/>
      <c r="B32" s="39"/>
      <c r="C32" s="34"/>
      <c r="D32" s="34"/>
      <c r="E32" s="34"/>
      <c r="F32" s="121" t="s">
        <v>41</v>
      </c>
      <c r="G32" s="34"/>
      <c r="H32" s="34"/>
      <c r="I32" s="121" t="s">
        <v>40</v>
      </c>
      <c r="J32" s="121" t="s">
        <v>42</v>
      </c>
      <c r="K32" s="34"/>
      <c r="L32" s="51"/>
      <c r="S32" s="34"/>
      <c r="T32" s="34"/>
      <c r="U32" s="34"/>
      <c r="V32" s="34"/>
      <c r="W32" s="34"/>
      <c r="X32" s="34"/>
      <c r="Y32" s="34"/>
      <c r="Z32" s="34"/>
      <c r="AA32" s="34"/>
      <c r="AB32" s="34"/>
      <c r="AC32" s="34"/>
      <c r="AD32" s="34"/>
      <c r="AE32" s="34"/>
    </row>
    <row r="33" spans="1:31" s="2" customFormat="1" ht="14.4" customHeight="1">
      <c r="A33" s="34"/>
      <c r="B33" s="39"/>
      <c r="C33" s="34"/>
      <c r="D33" s="122" t="s">
        <v>43</v>
      </c>
      <c r="E33" s="112" t="s">
        <v>44</v>
      </c>
      <c r="F33" s="123">
        <f>ROUND((SUM(BE121:BE170)),2)</f>
        <v>0</v>
      </c>
      <c r="G33" s="34"/>
      <c r="H33" s="34"/>
      <c r="I33" s="124">
        <v>0.21</v>
      </c>
      <c r="J33" s="123">
        <f>ROUND(((SUM(BE121:BE170))*I33),2)</f>
        <v>0</v>
      </c>
      <c r="K33" s="34"/>
      <c r="L33" s="51"/>
      <c r="S33" s="34"/>
      <c r="T33" s="34"/>
      <c r="U33" s="34"/>
      <c r="V33" s="34"/>
      <c r="W33" s="34"/>
      <c r="X33" s="34"/>
      <c r="Y33" s="34"/>
      <c r="Z33" s="34"/>
      <c r="AA33" s="34"/>
      <c r="AB33" s="34"/>
      <c r="AC33" s="34"/>
      <c r="AD33" s="34"/>
      <c r="AE33" s="34"/>
    </row>
    <row r="34" spans="1:31" s="2" customFormat="1" ht="14.4" customHeight="1">
      <c r="A34" s="34"/>
      <c r="B34" s="39"/>
      <c r="C34" s="34"/>
      <c r="D34" s="34"/>
      <c r="E34" s="112" t="s">
        <v>45</v>
      </c>
      <c r="F34" s="123">
        <f>ROUND((SUM(BF121:BF170)),2)</f>
        <v>0</v>
      </c>
      <c r="G34" s="34"/>
      <c r="H34" s="34"/>
      <c r="I34" s="124">
        <v>0.15</v>
      </c>
      <c r="J34" s="123">
        <f>ROUND(((SUM(BF121:BF170))*I34),2)</f>
        <v>0</v>
      </c>
      <c r="K34" s="34"/>
      <c r="L34" s="51"/>
      <c r="S34" s="34"/>
      <c r="T34" s="34"/>
      <c r="U34" s="34"/>
      <c r="V34" s="34"/>
      <c r="W34" s="34"/>
      <c r="X34" s="34"/>
      <c r="Y34" s="34"/>
      <c r="Z34" s="34"/>
      <c r="AA34" s="34"/>
      <c r="AB34" s="34"/>
      <c r="AC34" s="34"/>
      <c r="AD34" s="34"/>
      <c r="AE34" s="34"/>
    </row>
    <row r="35" spans="1:31" s="2" customFormat="1" ht="14.4" customHeight="1" hidden="1">
      <c r="A35" s="34"/>
      <c r="B35" s="39"/>
      <c r="C35" s="34"/>
      <c r="D35" s="34"/>
      <c r="E35" s="112" t="s">
        <v>46</v>
      </c>
      <c r="F35" s="123">
        <f>ROUND((SUM(BG121:BG170)),2)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 customHeight="1" hidden="1">
      <c r="A36" s="34"/>
      <c r="B36" s="39"/>
      <c r="C36" s="34"/>
      <c r="D36" s="34"/>
      <c r="E36" s="112" t="s">
        <v>47</v>
      </c>
      <c r="F36" s="123">
        <f>ROUND((SUM(BH121:BH170)),2)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 customHeight="1" hidden="1">
      <c r="A37" s="34"/>
      <c r="B37" s="39"/>
      <c r="C37" s="34"/>
      <c r="D37" s="34"/>
      <c r="E37" s="112" t="s">
        <v>48</v>
      </c>
      <c r="F37" s="123">
        <f>ROUND((SUM(BI121:BI170)),2)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7"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4" customHeight="1">
      <c r="A39" s="34"/>
      <c r="B39" s="39"/>
      <c r="C39" s="125"/>
      <c r="D39" s="126" t="s">
        <v>49</v>
      </c>
      <c r="E39" s="127"/>
      <c r="F39" s="127"/>
      <c r="G39" s="128" t="s">
        <v>50</v>
      </c>
      <c r="H39" s="129" t="s">
        <v>51</v>
      </c>
      <c r="I39" s="127"/>
      <c r="J39" s="130">
        <f>SUM(J30:J37)</f>
        <v>0</v>
      </c>
      <c r="K39" s="131"/>
      <c r="L39" s="51"/>
      <c r="S39" s="34"/>
      <c r="T39" s="34"/>
      <c r="U39" s="34"/>
      <c r="V39" s="34"/>
      <c r="W39" s="34"/>
      <c r="X39" s="34"/>
      <c r="Y39" s="34"/>
      <c r="Z39" s="34"/>
      <c r="AA39" s="34"/>
      <c r="AB39" s="34"/>
      <c r="AC39" s="34"/>
      <c r="AD39" s="34"/>
      <c r="AE39" s="34"/>
    </row>
    <row r="40" spans="1:31" s="2" customFormat="1" ht="14.4"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51"/>
      <c r="D50" s="132" t="s">
        <v>52</v>
      </c>
      <c r="E50" s="133"/>
      <c r="F50" s="133"/>
      <c r="G50" s="132" t="s">
        <v>53</v>
      </c>
      <c r="H50" s="133"/>
      <c r="I50" s="133"/>
      <c r="J50" s="133"/>
      <c r="K50" s="133"/>
      <c r="L50" s="51"/>
    </row>
    <row r="51" spans="2:12" ht="10">
      <c r="B51" s="20"/>
      <c r="L51" s="20"/>
    </row>
    <row r="52" spans="2:12" ht="10">
      <c r="B52" s="20"/>
      <c r="L52" s="20"/>
    </row>
    <row r="53" spans="2:12" ht="10">
      <c r="B53" s="20"/>
      <c r="L53" s="20"/>
    </row>
    <row r="54" spans="2:12" ht="10">
      <c r="B54" s="20"/>
      <c r="L54" s="20"/>
    </row>
    <row r="55" spans="2:12" ht="10">
      <c r="B55" s="20"/>
      <c r="L55" s="20"/>
    </row>
    <row r="56" spans="2:12" ht="10">
      <c r="B56" s="20"/>
      <c r="L56" s="20"/>
    </row>
    <row r="57" spans="2:12" ht="10">
      <c r="B57" s="20"/>
      <c r="L57" s="20"/>
    </row>
    <row r="58" spans="2:12" ht="10">
      <c r="B58" s="20"/>
      <c r="L58" s="20"/>
    </row>
    <row r="59" spans="2:12" ht="10">
      <c r="B59" s="20"/>
      <c r="L59" s="20"/>
    </row>
    <row r="60" spans="2:12" ht="10">
      <c r="B60" s="20"/>
      <c r="L60" s="20"/>
    </row>
    <row r="61" spans="1:31" s="2" customFormat="1" ht="12.5">
      <c r="A61" s="34"/>
      <c r="B61" s="39"/>
      <c r="C61" s="34"/>
      <c r="D61" s="134" t="s">
        <v>54</v>
      </c>
      <c r="E61" s="135"/>
      <c r="F61" s="136" t="s">
        <v>55</v>
      </c>
      <c r="G61" s="134" t="s">
        <v>54</v>
      </c>
      <c r="H61" s="135"/>
      <c r="I61" s="135"/>
      <c r="J61" s="137" t="s">
        <v>55</v>
      </c>
      <c r="K61" s="135"/>
      <c r="L61" s="51"/>
      <c r="S61" s="34"/>
      <c r="T61" s="34"/>
      <c r="U61" s="34"/>
      <c r="V61" s="34"/>
      <c r="W61" s="34"/>
      <c r="X61" s="34"/>
      <c r="Y61" s="34"/>
      <c r="Z61" s="34"/>
      <c r="AA61" s="34"/>
      <c r="AB61" s="34"/>
      <c r="AC61" s="34"/>
      <c r="AD61" s="34"/>
      <c r="AE61" s="34"/>
    </row>
    <row r="62" spans="2:12" ht="10">
      <c r="B62" s="20"/>
      <c r="L62" s="20"/>
    </row>
    <row r="63" spans="2:12" ht="10">
      <c r="B63" s="20"/>
      <c r="L63" s="20"/>
    </row>
    <row r="64" spans="2:12" ht="10">
      <c r="B64" s="20"/>
      <c r="L64" s="20"/>
    </row>
    <row r="65" spans="1:31" s="2" customFormat="1" ht="13">
      <c r="A65" s="34"/>
      <c r="B65" s="39"/>
      <c r="C65" s="34"/>
      <c r="D65" s="132" t="s">
        <v>56</v>
      </c>
      <c r="E65" s="138"/>
      <c r="F65" s="138"/>
      <c r="G65" s="132" t="s">
        <v>57</v>
      </c>
      <c r="H65" s="138"/>
      <c r="I65" s="138"/>
      <c r="J65" s="138"/>
      <c r="K65" s="138"/>
      <c r="L65" s="51"/>
      <c r="S65" s="34"/>
      <c r="T65" s="34"/>
      <c r="U65" s="34"/>
      <c r="V65" s="34"/>
      <c r="W65" s="34"/>
      <c r="X65" s="34"/>
      <c r="Y65" s="34"/>
      <c r="Z65" s="34"/>
      <c r="AA65" s="34"/>
      <c r="AB65" s="34"/>
      <c r="AC65" s="34"/>
      <c r="AD65" s="34"/>
      <c r="AE65" s="34"/>
    </row>
    <row r="66" spans="2:12" ht="10">
      <c r="B66" s="20"/>
      <c r="L66" s="20"/>
    </row>
    <row r="67" spans="2:12" ht="10">
      <c r="B67" s="20"/>
      <c r="L67" s="20"/>
    </row>
    <row r="68" spans="2:12" ht="10">
      <c r="B68" s="20"/>
      <c r="L68" s="20"/>
    </row>
    <row r="69" spans="2:12" ht="10">
      <c r="B69" s="20"/>
      <c r="L69" s="20"/>
    </row>
    <row r="70" spans="2:12" ht="10">
      <c r="B70" s="20"/>
      <c r="L70" s="20"/>
    </row>
    <row r="71" spans="2:12" ht="10">
      <c r="B71" s="20"/>
      <c r="L71" s="20"/>
    </row>
    <row r="72" spans="2:12" ht="10">
      <c r="B72" s="20"/>
      <c r="L72" s="20"/>
    </row>
    <row r="73" spans="2:12" ht="10">
      <c r="B73" s="20"/>
      <c r="L73" s="20"/>
    </row>
    <row r="74" spans="2:12" ht="10">
      <c r="B74" s="20"/>
      <c r="L74" s="20"/>
    </row>
    <row r="75" spans="2:12" ht="10">
      <c r="B75" s="20"/>
      <c r="L75" s="20"/>
    </row>
    <row r="76" spans="1:31" s="2" customFormat="1" ht="12.5">
      <c r="A76" s="34"/>
      <c r="B76" s="39"/>
      <c r="C76" s="34"/>
      <c r="D76" s="134" t="s">
        <v>54</v>
      </c>
      <c r="E76" s="135"/>
      <c r="F76" s="136" t="s">
        <v>55</v>
      </c>
      <c r="G76" s="134" t="s">
        <v>54</v>
      </c>
      <c r="H76" s="135"/>
      <c r="I76" s="135"/>
      <c r="J76" s="137" t="s">
        <v>55</v>
      </c>
      <c r="K76" s="135"/>
      <c r="L76" s="51"/>
      <c r="S76" s="34"/>
      <c r="T76" s="34"/>
      <c r="U76" s="34"/>
      <c r="V76" s="34"/>
      <c r="W76" s="34"/>
      <c r="X76" s="34"/>
      <c r="Y76" s="34"/>
      <c r="Z76" s="34"/>
      <c r="AA76" s="34"/>
      <c r="AB76" s="34"/>
      <c r="AC76" s="34"/>
      <c r="AD76" s="34"/>
      <c r="AE76" s="34"/>
    </row>
    <row r="77" spans="1:31" s="2" customFormat="1" ht="14.4"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7"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5" customHeight="1">
      <c r="A82" s="34"/>
      <c r="B82" s="35"/>
      <c r="C82" s="23" t="s">
        <v>108</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7"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7" t="str">
        <f>E7</f>
        <v>Oprava místní komunikace v ulici Palackého, Náměšť nad Oslavou</v>
      </c>
      <c r="F85" s="308"/>
      <c r="G85" s="308"/>
      <c r="H85" s="308"/>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106</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59" t="str">
        <f>E9</f>
        <v>SO000 - Vedlejší a ostatní náklady</v>
      </c>
      <c r="F87" s="309"/>
      <c r="G87" s="309"/>
      <c r="H87" s="309"/>
      <c r="I87" s="36"/>
      <c r="J87" s="36"/>
      <c r="K87" s="36"/>
      <c r="L87" s="51"/>
      <c r="S87" s="34"/>
      <c r="T87" s="34"/>
      <c r="U87" s="34"/>
      <c r="V87" s="34"/>
      <c r="W87" s="34"/>
      <c r="X87" s="34"/>
      <c r="Y87" s="34"/>
      <c r="Z87" s="34"/>
      <c r="AA87" s="34"/>
      <c r="AB87" s="34"/>
      <c r="AC87" s="34"/>
      <c r="AD87" s="34"/>
      <c r="AE87" s="34"/>
    </row>
    <row r="88" spans="1:31" s="2" customFormat="1" ht="7"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Náměšť nad Oslavou</v>
      </c>
      <c r="G89" s="36"/>
      <c r="H89" s="36"/>
      <c r="I89" s="29" t="s">
        <v>22</v>
      </c>
      <c r="J89" s="66" t="str">
        <f>IF(J12="","",J12)</f>
        <v>27. 11. 2021</v>
      </c>
      <c r="K89" s="36"/>
      <c r="L89" s="51"/>
      <c r="S89" s="34"/>
      <c r="T89" s="34"/>
      <c r="U89" s="34"/>
      <c r="V89" s="34"/>
      <c r="W89" s="34"/>
      <c r="X89" s="34"/>
      <c r="Y89" s="34"/>
      <c r="Z89" s="34"/>
      <c r="AA89" s="34"/>
      <c r="AB89" s="34"/>
      <c r="AC89" s="34"/>
      <c r="AD89" s="34"/>
      <c r="AE89" s="34"/>
    </row>
    <row r="90" spans="1:31" s="2" customFormat="1" ht="7"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65" customHeight="1">
      <c r="A91" s="34"/>
      <c r="B91" s="35"/>
      <c r="C91" s="29" t="s">
        <v>24</v>
      </c>
      <c r="D91" s="36"/>
      <c r="E91" s="36"/>
      <c r="F91" s="27" t="str">
        <f>E15</f>
        <v>Město Náměšť nad Oslavou</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25.65" customHeight="1">
      <c r="A92" s="34"/>
      <c r="B92" s="35"/>
      <c r="C92" s="29" t="s">
        <v>30</v>
      </c>
      <c r="D92" s="36"/>
      <c r="E92" s="36"/>
      <c r="F92" s="27" t="str">
        <f>IF(E18="","",E18)</f>
        <v>Vyplň údaj</v>
      </c>
      <c r="G92" s="36"/>
      <c r="H92" s="36"/>
      <c r="I92" s="29" t="s">
        <v>37</v>
      </c>
      <c r="J92" s="32" t="str">
        <f>E24</f>
        <v>PROfi Jihlava spol. s r.o.</v>
      </c>
      <c r="K92" s="36"/>
      <c r="L92" s="51"/>
      <c r="S92" s="34"/>
      <c r="T92" s="34"/>
      <c r="U92" s="34"/>
      <c r="V92" s="34"/>
      <c r="W92" s="34"/>
      <c r="X92" s="34"/>
      <c r="Y92" s="34"/>
      <c r="Z92" s="34"/>
      <c r="AA92" s="34"/>
      <c r="AB92" s="34"/>
      <c r="AC92" s="34"/>
      <c r="AD92" s="34"/>
      <c r="AE92" s="34"/>
    </row>
    <row r="93" spans="1:31" s="2" customFormat="1" ht="10.2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109</v>
      </c>
      <c r="D94" s="144"/>
      <c r="E94" s="144"/>
      <c r="F94" s="144"/>
      <c r="G94" s="144"/>
      <c r="H94" s="144"/>
      <c r="I94" s="144"/>
      <c r="J94" s="145" t="s">
        <v>110</v>
      </c>
      <c r="K94" s="144"/>
      <c r="L94" s="51"/>
      <c r="S94" s="34"/>
      <c r="T94" s="34"/>
      <c r="U94" s="34"/>
      <c r="V94" s="34"/>
      <c r="W94" s="34"/>
      <c r="X94" s="34"/>
      <c r="Y94" s="34"/>
      <c r="Z94" s="34"/>
      <c r="AA94" s="34"/>
      <c r="AB94" s="34"/>
      <c r="AC94" s="34"/>
      <c r="AD94" s="34"/>
      <c r="AE94" s="34"/>
    </row>
    <row r="95" spans="1:31" s="2" customFormat="1" ht="10.2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75" customHeight="1">
      <c r="A96" s="34"/>
      <c r="B96" s="35"/>
      <c r="C96" s="146" t="s">
        <v>111</v>
      </c>
      <c r="D96" s="36"/>
      <c r="E96" s="36"/>
      <c r="F96" s="36"/>
      <c r="G96" s="36"/>
      <c r="H96" s="36"/>
      <c r="I96" s="36"/>
      <c r="J96" s="84">
        <f>J121</f>
        <v>0</v>
      </c>
      <c r="K96" s="36"/>
      <c r="L96" s="51"/>
      <c r="S96" s="34"/>
      <c r="T96" s="34"/>
      <c r="U96" s="34"/>
      <c r="V96" s="34"/>
      <c r="W96" s="34"/>
      <c r="X96" s="34"/>
      <c r="Y96" s="34"/>
      <c r="Z96" s="34"/>
      <c r="AA96" s="34"/>
      <c r="AB96" s="34"/>
      <c r="AC96" s="34"/>
      <c r="AD96" s="34"/>
      <c r="AE96" s="34"/>
      <c r="AU96" s="17" t="s">
        <v>112</v>
      </c>
    </row>
    <row r="97" spans="2:12" s="9" customFormat="1" ht="25" customHeight="1">
      <c r="B97" s="147"/>
      <c r="C97" s="148"/>
      <c r="D97" s="149" t="s">
        <v>113</v>
      </c>
      <c r="E97" s="150"/>
      <c r="F97" s="150"/>
      <c r="G97" s="150"/>
      <c r="H97" s="150"/>
      <c r="I97" s="150"/>
      <c r="J97" s="151">
        <f>J122</f>
        <v>0</v>
      </c>
      <c r="K97" s="148"/>
      <c r="L97" s="152"/>
    </row>
    <row r="98" spans="2:12" s="10" customFormat="1" ht="19.9" customHeight="1">
      <c r="B98" s="153"/>
      <c r="C98" s="154"/>
      <c r="D98" s="155" t="s">
        <v>114</v>
      </c>
      <c r="E98" s="156"/>
      <c r="F98" s="156"/>
      <c r="G98" s="156"/>
      <c r="H98" s="156"/>
      <c r="I98" s="156"/>
      <c r="J98" s="157">
        <f>J123</f>
        <v>0</v>
      </c>
      <c r="K98" s="154"/>
      <c r="L98" s="158"/>
    </row>
    <row r="99" spans="2:12" s="10" customFormat="1" ht="19.9" customHeight="1">
      <c r="B99" s="153"/>
      <c r="C99" s="154"/>
      <c r="D99" s="155" t="s">
        <v>115</v>
      </c>
      <c r="E99" s="156"/>
      <c r="F99" s="156"/>
      <c r="G99" s="156"/>
      <c r="H99" s="156"/>
      <c r="I99" s="156"/>
      <c r="J99" s="157">
        <f>J136</f>
        <v>0</v>
      </c>
      <c r="K99" s="154"/>
      <c r="L99" s="158"/>
    </row>
    <row r="100" spans="2:12" s="10" customFormat="1" ht="19.9" customHeight="1">
      <c r="B100" s="153"/>
      <c r="C100" s="154"/>
      <c r="D100" s="155" t="s">
        <v>116</v>
      </c>
      <c r="E100" s="156"/>
      <c r="F100" s="156"/>
      <c r="G100" s="156"/>
      <c r="H100" s="156"/>
      <c r="I100" s="156"/>
      <c r="J100" s="157">
        <f>J157</f>
        <v>0</v>
      </c>
      <c r="K100" s="154"/>
      <c r="L100" s="158"/>
    </row>
    <row r="101" spans="2:12" s="10" customFormat="1" ht="19.9" customHeight="1">
      <c r="B101" s="153"/>
      <c r="C101" s="154"/>
      <c r="D101" s="155" t="s">
        <v>117</v>
      </c>
      <c r="E101" s="156"/>
      <c r="F101" s="156"/>
      <c r="G101" s="156"/>
      <c r="H101" s="156"/>
      <c r="I101" s="156"/>
      <c r="J101" s="157">
        <f>J164</f>
        <v>0</v>
      </c>
      <c r="K101" s="154"/>
      <c r="L101" s="158"/>
    </row>
    <row r="102" spans="1:31" s="2" customFormat="1" ht="21.75" customHeight="1">
      <c r="A102" s="34"/>
      <c r="B102" s="35"/>
      <c r="C102" s="36"/>
      <c r="D102" s="36"/>
      <c r="E102" s="36"/>
      <c r="F102" s="36"/>
      <c r="G102" s="36"/>
      <c r="H102" s="36"/>
      <c r="I102" s="36"/>
      <c r="J102" s="36"/>
      <c r="K102" s="36"/>
      <c r="L102" s="51"/>
      <c r="S102" s="34"/>
      <c r="T102" s="34"/>
      <c r="U102" s="34"/>
      <c r="V102" s="34"/>
      <c r="W102" s="34"/>
      <c r="X102" s="34"/>
      <c r="Y102" s="34"/>
      <c r="Z102" s="34"/>
      <c r="AA102" s="34"/>
      <c r="AB102" s="34"/>
      <c r="AC102" s="34"/>
      <c r="AD102" s="34"/>
      <c r="AE102" s="34"/>
    </row>
    <row r="103" spans="1:31" s="2" customFormat="1" ht="7" customHeight="1">
      <c r="A103" s="34"/>
      <c r="B103" s="54"/>
      <c r="C103" s="55"/>
      <c r="D103" s="55"/>
      <c r="E103" s="55"/>
      <c r="F103" s="55"/>
      <c r="G103" s="55"/>
      <c r="H103" s="55"/>
      <c r="I103" s="55"/>
      <c r="J103" s="55"/>
      <c r="K103" s="55"/>
      <c r="L103" s="51"/>
      <c r="S103" s="34"/>
      <c r="T103" s="34"/>
      <c r="U103" s="34"/>
      <c r="V103" s="34"/>
      <c r="W103" s="34"/>
      <c r="X103" s="34"/>
      <c r="Y103" s="34"/>
      <c r="Z103" s="34"/>
      <c r="AA103" s="34"/>
      <c r="AB103" s="34"/>
      <c r="AC103" s="34"/>
      <c r="AD103" s="34"/>
      <c r="AE103" s="34"/>
    </row>
    <row r="107" spans="1:31" s="2" customFormat="1" ht="7" customHeight="1">
      <c r="A107" s="34"/>
      <c r="B107" s="56"/>
      <c r="C107" s="57"/>
      <c r="D107" s="57"/>
      <c r="E107" s="57"/>
      <c r="F107" s="57"/>
      <c r="G107" s="57"/>
      <c r="H107" s="57"/>
      <c r="I107" s="57"/>
      <c r="J107" s="57"/>
      <c r="K107" s="57"/>
      <c r="L107" s="51"/>
      <c r="S107" s="34"/>
      <c r="T107" s="34"/>
      <c r="U107" s="34"/>
      <c r="V107" s="34"/>
      <c r="W107" s="34"/>
      <c r="X107" s="34"/>
      <c r="Y107" s="34"/>
      <c r="Z107" s="34"/>
      <c r="AA107" s="34"/>
      <c r="AB107" s="34"/>
      <c r="AC107" s="34"/>
      <c r="AD107" s="34"/>
      <c r="AE107" s="34"/>
    </row>
    <row r="108" spans="1:31" s="2" customFormat="1" ht="25" customHeight="1">
      <c r="A108" s="34"/>
      <c r="B108" s="35"/>
      <c r="C108" s="23" t="s">
        <v>118</v>
      </c>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7" customHeight="1">
      <c r="A109" s="34"/>
      <c r="B109" s="35"/>
      <c r="C109" s="36"/>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2" customHeight="1">
      <c r="A110" s="34"/>
      <c r="B110" s="35"/>
      <c r="C110" s="29" t="s">
        <v>16</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6.5" customHeight="1">
      <c r="A111" s="34"/>
      <c r="B111" s="35"/>
      <c r="C111" s="36"/>
      <c r="D111" s="36"/>
      <c r="E111" s="307" t="str">
        <f>E7</f>
        <v>Oprava místní komunikace v ulici Palackého, Náměšť nad Oslavou</v>
      </c>
      <c r="F111" s="308"/>
      <c r="G111" s="308"/>
      <c r="H111" s="308"/>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106</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259" t="str">
        <f>E9</f>
        <v>SO000 - Vedlejší a ostatní náklady</v>
      </c>
      <c r="F113" s="309"/>
      <c r="G113" s="309"/>
      <c r="H113" s="309"/>
      <c r="I113" s="36"/>
      <c r="J113" s="36"/>
      <c r="K113" s="36"/>
      <c r="L113" s="51"/>
      <c r="S113" s="34"/>
      <c r="T113" s="34"/>
      <c r="U113" s="34"/>
      <c r="V113" s="34"/>
      <c r="W113" s="34"/>
      <c r="X113" s="34"/>
      <c r="Y113" s="34"/>
      <c r="Z113" s="34"/>
      <c r="AA113" s="34"/>
      <c r="AB113" s="34"/>
      <c r="AC113" s="34"/>
      <c r="AD113" s="34"/>
      <c r="AE113" s="34"/>
    </row>
    <row r="114" spans="1:31" s="2" customFormat="1" ht="7" customHeight="1">
      <c r="A114" s="34"/>
      <c r="B114" s="35"/>
      <c r="C114" s="36"/>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20</v>
      </c>
      <c r="D115" s="36"/>
      <c r="E115" s="36"/>
      <c r="F115" s="27" t="str">
        <f>F12</f>
        <v>Náměšť nad Oslavou</v>
      </c>
      <c r="G115" s="36"/>
      <c r="H115" s="36"/>
      <c r="I115" s="29" t="s">
        <v>22</v>
      </c>
      <c r="J115" s="66" t="str">
        <f>IF(J12="","",J12)</f>
        <v>27. 11. 2021</v>
      </c>
      <c r="K115" s="36"/>
      <c r="L115" s="51"/>
      <c r="S115" s="34"/>
      <c r="T115" s="34"/>
      <c r="U115" s="34"/>
      <c r="V115" s="34"/>
      <c r="W115" s="34"/>
      <c r="X115" s="34"/>
      <c r="Y115" s="34"/>
      <c r="Z115" s="34"/>
      <c r="AA115" s="34"/>
      <c r="AB115" s="34"/>
      <c r="AC115" s="34"/>
      <c r="AD115" s="34"/>
      <c r="AE115" s="34"/>
    </row>
    <row r="116" spans="1:31" s="2" customFormat="1" ht="7"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25.65" customHeight="1">
      <c r="A117" s="34"/>
      <c r="B117" s="35"/>
      <c r="C117" s="29" t="s">
        <v>24</v>
      </c>
      <c r="D117" s="36"/>
      <c r="E117" s="36"/>
      <c r="F117" s="27" t="str">
        <f>E15</f>
        <v>Město Náměšť nad Oslavou</v>
      </c>
      <c r="G117" s="36"/>
      <c r="H117" s="36"/>
      <c r="I117" s="29" t="s">
        <v>32</v>
      </c>
      <c r="J117" s="32" t="str">
        <f>E21</f>
        <v>PROfi Jihlava spol. s r.o.</v>
      </c>
      <c r="K117" s="36"/>
      <c r="L117" s="51"/>
      <c r="S117" s="34"/>
      <c r="T117" s="34"/>
      <c r="U117" s="34"/>
      <c r="V117" s="34"/>
      <c r="W117" s="34"/>
      <c r="X117" s="34"/>
      <c r="Y117" s="34"/>
      <c r="Z117" s="34"/>
      <c r="AA117" s="34"/>
      <c r="AB117" s="34"/>
      <c r="AC117" s="34"/>
      <c r="AD117" s="34"/>
      <c r="AE117" s="34"/>
    </row>
    <row r="118" spans="1:31" s="2" customFormat="1" ht="25.65" customHeight="1">
      <c r="A118" s="34"/>
      <c r="B118" s="35"/>
      <c r="C118" s="29" t="s">
        <v>30</v>
      </c>
      <c r="D118" s="36"/>
      <c r="E118" s="36"/>
      <c r="F118" s="27" t="str">
        <f>IF(E18="","",E18)</f>
        <v>Vyplň údaj</v>
      </c>
      <c r="G118" s="36"/>
      <c r="H118" s="36"/>
      <c r="I118" s="29" t="s">
        <v>37</v>
      </c>
      <c r="J118" s="32" t="str">
        <f>E24</f>
        <v>PROfi Jihlava spol. s r.o.</v>
      </c>
      <c r="K118" s="36"/>
      <c r="L118" s="51"/>
      <c r="S118" s="34"/>
      <c r="T118" s="34"/>
      <c r="U118" s="34"/>
      <c r="V118" s="34"/>
      <c r="W118" s="34"/>
      <c r="X118" s="34"/>
      <c r="Y118" s="34"/>
      <c r="Z118" s="34"/>
      <c r="AA118" s="34"/>
      <c r="AB118" s="34"/>
      <c r="AC118" s="34"/>
      <c r="AD118" s="34"/>
      <c r="AE118" s="34"/>
    </row>
    <row r="119" spans="1:31" s="2" customFormat="1" ht="10.2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11" customFormat="1" ht="29.25" customHeight="1">
      <c r="A120" s="159"/>
      <c r="B120" s="160"/>
      <c r="C120" s="161" t="s">
        <v>119</v>
      </c>
      <c r="D120" s="162" t="s">
        <v>64</v>
      </c>
      <c r="E120" s="162" t="s">
        <v>60</v>
      </c>
      <c r="F120" s="162" t="s">
        <v>61</v>
      </c>
      <c r="G120" s="162" t="s">
        <v>120</v>
      </c>
      <c r="H120" s="162" t="s">
        <v>121</v>
      </c>
      <c r="I120" s="162" t="s">
        <v>122</v>
      </c>
      <c r="J120" s="163" t="s">
        <v>110</v>
      </c>
      <c r="K120" s="164" t="s">
        <v>123</v>
      </c>
      <c r="L120" s="165"/>
      <c r="M120" s="75" t="s">
        <v>1</v>
      </c>
      <c r="N120" s="76" t="s">
        <v>43</v>
      </c>
      <c r="O120" s="76" t="s">
        <v>124</v>
      </c>
      <c r="P120" s="76" t="s">
        <v>125</v>
      </c>
      <c r="Q120" s="76" t="s">
        <v>126</v>
      </c>
      <c r="R120" s="76" t="s">
        <v>127</v>
      </c>
      <c r="S120" s="76" t="s">
        <v>128</v>
      </c>
      <c r="T120" s="77" t="s">
        <v>129</v>
      </c>
      <c r="U120" s="159"/>
      <c r="V120" s="159"/>
      <c r="W120" s="159"/>
      <c r="X120" s="159"/>
      <c r="Y120" s="159"/>
      <c r="Z120" s="159"/>
      <c r="AA120" s="159"/>
      <c r="AB120" s="159"/>
      <c r="AC120" s="159"/>
      <c r="AD120" s="159"/>
      <c r="AE120" s="159"/>
    </row>
    <row r="121" spans="1:63" s="2" customFormat="1" ht="22.75" customHeight="1">
      <c r="A121" s="34"/>
      <c r="B121" s="35"/>
      <c r="C121" s="82" t="s">
        <v>130</v>
      </c>
      <c r="D121" s="36"/>
      <c r="E121" s="36"/>
      <c r="F121" s="36"/>
      <c r="G121" s="36"/>
      <c r="H121" s="36"/>
      <c r="I121" s="36"/>
      <c r="J121" s="166">
        <f>BK121</f>
        <v>0</v>
      </c>
      <c r="K121" s="36"/>
      <c r="L121" s="39"/>
      <c r="M121" s="78"/>
      <c r="N121" s="167"/>
      <c r="O121" s="79"/>
      <c r="P121" s="168">
        <f>P122</f>
        <v>0</v>
      </c>
      <c r="Q121" s="79"/>
      <c r="R121" s="168">
        <f>R122</f>
        <v>0</v>
      </c>
      <c r="S121" s="79"/>
      <c r="T121" s="169">
        <f>T122</f>
        <v>0</v>
      </c>
      <c r="U121" s="34"/>
      <c r="V121" s="34"/>
      <c r="W121" s="34"/>
      <c r="X121" s="34"/>
      <c r="Y121" s="34"/>
      <c r="Z121" s="34"/>
      <c r="AA121" s="34"/>
      <c r="AB121" s="34"/>
      <c r="AC121" s="34"/>
      <c r="AD121" s="34"/>
      <c r="AE121" s="34"/>
      <c r="AT121" s="17" t="s">
        <v>78</v>
      </c>
      <c r="AU121" s="17" t="s">
        <v>112</v>
      </c>
      <c r="BK121" s="170">
        <f>BK122</f>
        <v>0</v>
      </c>
    </row>
    <row r="122" spans="2:63" s="12" customFormat="1" ht="25.9" customHeight="1">
      <c r="B122" s="171"/>
      <c r="C122" s="172"/>
      <c r="D122" s="173" t="s">
        <v>78</v>
      </c>
      <c r="E122" s="174" t="s">
        <v>131</v>
      </c>
      <c r="F122" s="174" t="s">
        <v>132</v>
      </c>
      <c r="G122" s="172"/>
      <c r="H122" s="172"/>
      <c r="I122" s="175"/>
      <c r="J122" s="176">
        <f>BK122</f>
        <v>0</v>
      </c>
      <c r="K122" s="172"/>
      <c r="L122" s="177"/>
      <c r="M122" s="178"/>
      <c r="N122" s="179"/>
      <c r="O122" s="179"/>
      <c r="P122" s="180">
        <f>P123+P136+P157+P164</f>
        <v>0</v>
      </c>
      <c r="Q122" s="179"/>
      <c r="R122" s="180">
        <f>R123+R136+R157+R164</f>
        <v>0</v>
      </c>
      <c r="S122" s="179"/>
      <c r="T122" s="181">
        <f>T123+T136+T157+T164</f>
        <v>0</v>
      </c>
      <c r="AR122" s="182" t="s">
        <v>133</v>
      </c>
      <c r="AT122" s="183" t="s">
        <v>78</v>
      </c>
      <c r="AU122" s="183" t="s">
        <v>79</v>
      </c>
      <c r="AY122" s="182" t="s">
        <v>134</v>
      </c>
      <c r="BK122" s="184">
        <f>BK123+BK136+BK157+BK164</f>
        <v>0</v>
      </c>
    </row>
    <row r="123" spans="2:63" s="12" customFormat="1" ht="22.75" customHeight="1">
      <c r="B123" s="171"/>
      <c r="C123" s="172"/>
      <c r="D123" s="173" t="s">
        <v>78</v>
      </c>
      <c r="E123" s="185" t="s">
        <v>135</v>
      </c>
      <c r="F123" s="185" t="s">
        <v>136</v>
      </c>
      <c r="G123" s="172"/>
      <c r="H123" s="172"/>
      <c r="I123" s="175"/>
      <c r="J123" s="186">
        <f>BK123</f>
        <v>0</v>
      </c>
      <c r="K123" s="172"/>
      <c r="L123" s="177"/>
      <c r="M123" s="178"/>
      <c r="N123" s="179"/>
      <c r="O123" s="179"/>
      <c r="P123" s="180">
        <f>SUM(P124:P135)</f>
        <v>0</v>
      </c>
      <c r="Q123" s="179"/>
      <c r="R123" s="180">
        <f>SUM(R124:R135)</f>
        <v>0</v>
      </c>
      <c r="S123" s="179"/>
      <c r="T123" s="181">
        <f>SUM(T124:T135)</f>
        <v>0</v>
      </c>
      <c r="AR123" s="182" t="s">
        <v>133</v>
      </c>
      <c r="AT123" s="183" t="s">
        <v>78</v>
      </c>
      <c r="AU123" s="183" t="s">
        <v>87</v>
      </c>
      <c r="AY123" s="182" t="s">
        <v>134</v>
      </c>
      <c r="BK123" s="184">
        <f>SUM(BK124:BK135)</f>
        <v>0</v>
      </c>
    </row>
    <row r="124" spans="1:65" s="2" customFormat="1" ht="16.5" customHeight="1">
      <c r="A124" s="34"/>
      <c r="B124" s="35"/>
      <c r="C124" s="187" t="s">
        <v>87</v>
      </c>
      <c r="D124" s="187" t="s">
        <v>137</v>
      </c>
      <c r="E124" s="188" t="s">
        <v>138</v>
      </c>
      <c r="F124" s="189" t="s">
        <v>139</v>
      </c>
      <c r="G124" s="190" t="s">
        <v>140</v>
      </c>
      <c r="H124" s="191">
        <v>1</v>
      </c>
      <c r="I124" s="192"/>
      <c r="J124" s="193">
        <f>ROUND(I124*H124,2)</f>
        <v>0</v>
      </c>
      <c r="K124" s="194"/>
      <c r="L124" s="39"/>
      <c r="M124" s="195" t="s">
        <v>1</v>
      </c>
      <c r="N124" s="196" t="s">
        <v>44</v>
      </c>
      <c r="O124" s="71"/>
      <c r="P124" s="197">
        <f>O124*H124</f>
        <v>0</v>
      </c>
      <c r="Q124" s="197">
        <v>0</v>
      </c>
      <c r="R124" s="197">
        <f>Q124*H124</f>
        <v>0</v>
      </c>
      <c r="S124" s="197">
        <v>0</v>
      </c>
      <c r="T124" s="198">
        <f>S124*H124</f>
        <v>0</v>
      </c>
      <c r="U124" s="34"/>
      <c r="V124" s="34"/>
      <c r="W124" s="34"/>
      <c r="X124" s="34"/>
      <c r="Y124" s="34"/>
      <c r="Z124" s="34"/>
      <c r="AA124" s="34"/>
      <c r="AB124" s="34"/>
      <c r="AC124" s="34"/>
      <c r="AD124" s="34"/>
      <c r="AE124" s="34"/>
      <c r="AR124" s="199" t="s">
        <v>141</v>
      </c>
      <c r="AT124" s="199" t="s">
        <v>137</v>
      </c>
      <c r="AU124" s="199" t="s">
        <v>89</v>
      </c>
      <c r="AY124" s="17" t="s">
        <v>134</v>
      </c>
      <c r="BE124" s="200">
        <f>IF(N124="základní",J124,0)</f>
        <v>0</v>
      </c>
      <c r="BF124" s="200">
        <f>IF(N124="snížená",J124,0)</f>
        <v>0</v>
      </c>
      <c r="BG124" s="200">
        <f>IF(N124="zákl. přenesená",J124,0)</f>
        <v>0</v>
      </c>
      <c r="BH124" s="200">
        <f>IF(N124="sníž. přenesená",J124,0)</f>
        <v>0</v>
      </c>
      <c r="BI124" s="200">
        <f>IF(N124="nulová",J124,0)</f>
        <v>0</v>
      </c>
      <c r="BJ124" s="17" t="s">
        <v>87</v>
      </c>
      <c r="BK124" s="200">
        <f>ROUND(I124*H124,2)</f>
        <v>0</v>
      </c>
      <c r="BL124" s="17" t="s">
        <v>141</v>
      </c>
      <c r="BM124" s="199" t="s">
        <v>142</v>
      </c>
    </row>
    <row r="125" spans="1:47" s="2" customFormat="1" ht="10">
      <c r="A125" s="34"/>
      <c r="B125" s="35"/>
      <c r="C125" s="36"/>
      <c r="D125" s="201" t="s">
        <v>143</v>
      </c>
      <c r="E125" s="36"/>
      <c r="F125" s="202" t="s">
        <v>139</v>
      </c>
      <c r="G125" s="36"/>
      <c r="H125" s="36"/>
      <c r="I125" s="203"/>
      <c r="J125" s="36"/>
      <c r="K125" s="36"/>
      <c r="L125" s="39"/>
      <c r="M125" s="204"/>
      <c r="N125" s="205"/>
      <c r="O125" s="71"/>
      <c r="P125" s="71"/>
      <c r="Q125" s="71"/>
      <c r="R125" s="71"/>
      <c r="S125" s="71"/>
      <c r="T125" s="72"/>
      <c r="U125" s="34"/>
      <c r="V125" s="34"/>
      <c r="W125" s="34"/>
      <c r="X125" s="34"/>
      <c r="Y125" s="34"/>
      <c r="Z125" s="34"/>
      <c r="AA125" s="34"/>
      <c r="AB125" s="34"/>
      <c r="AC125" s="34"/>
      <c r="AD125" s="34"/>
      <c r="AE125" s="34"/>
      <c r="AT125" s="17" t="s">
        <v>143</v>
      </c>
      <c r="AU125" s="17" t="s">
        <v>89</v>
      </c>
    </row>
    <row r="126" spans="1:47" s="2" customFormat="1" ht="81">
      <c r="A126" s="34"/>
      <c r="B126" s="35"/>
      <c r="C126" s="36"/>
      <c r="D126" s="201" t="s">
        <v>144</v>
      </c>
      <c r="E126" s="36"/>
      <c r="F126" s="206" t="s">
        <v>145</v>
      </c>
      <c r="G126" s="36"/>
      <c r="H126" s="36"/>
      <c r="I126" s="203"/>
      <c r="J126" s="36"/>
      <c r="K126" s="36"/>
      <c r="L126" s="39"/>
      <c r="M126" s="204"/>
      <c r="N126" s="205"/>
      <c r="O126" s="71"/>
      <c r="P126" s="71"/>
      <c r="Q126" s="71"/>
      <c r="R126" s="71"/>
      <c r="S126" s="71"/>
      <c r="T126" s="72"/>
      <c r="U126" s="34"/>
      <c r="V126" s="34"/>
      <c r="W126" s="34"/>
      <c r="X126" s="34"/>
      <c r="Y126" s="34"/>
      <c r="Z126" s="34"/>
      <c r="AA126" s="34"/>
      <c r="AB126" s="34"/>
      <c r="AC126" s="34"/>
      <c r="AD126" s="34"/>
      <c r="AE126" s="34"/>
      <c r="AT126" s="17" t="s">
        <v>144</v>
      </c>
      <c r="AU126" s="17" t="s">
        <v>89</v>
      </c>
    </row>
    <row r="127" spans="1:65" s="2" customFormat="1" ht="16.5" customHeight="1">
      <c r="A127" s="34"/>
      <c r="B127" s="35"/>
      <c r="C127" s="187" t="s">
        <v>89</v>
      </c>
      <c r="D127" s="187" t="s">
        <v>137</v>
      </c>
      <c r="E127" s="188" t="s">
        <v>146</v>
      </c>
      <c r="F127" s="189" t="s">
        <v>147</v>
      </c>
      <c r="G127" s="190" t="s">
        <v>140</v>
      </c>
      <c r="H127" s="191">
        <v>1</v>
      </c>
      <c r="I127" s="192"/>
      <c r="J127" s="193">
        <f>ROUND(I127*H127,2)</f>
        <v>0</v>
      </c>
      <c r="K127" s="194"/>
      <c r="L127" s="39"/>
      <c r="M127" s="195" t="s">
        <v>1</v>
      </c>
      <c r="N127" s="196" t="s">
        <v>44</v>
      </c>
      <c r="O127" s="71"/>
      <c r="P127" s="197">
        <f>O127*H127</f>
        <v>0</v>
      </c>
      <c r="Q127" s="197">
        <v>0</v>
      </c>
      <c r="R127" s="197">
        <f>Q127*H127</f>
        <v>0</v>
      </c>
      <c r="S127" s="197">
        <v>0</v>
      </c>
      <c r="T127" s="198">
        <f>S127*H127</f>
        <v>0</v>
      </c>
      <c r="U127" s="34"/>
      <c r="V127" s="34"/>
      <c r="W127" s="34"/>
      <c r="X127" s="34"/>
      <c r="Y127" s="34"/>
      <c r="Z127" s="34"/>
      <c r="AA127" s="34"/>
      <c r="AB127" s="34"/>
      <c r="AC127" s="34"/>
      <c r="AD127" s="34"/>
      <c r="AE127" s="34"/>
      <c r="AR127" s="199" t="s">
        <v>141</v>
      </c>
      <c r="AT127" s="199" t="s">
        <v>137</v>
      </c>
      <c r="AU127" s="199" t="s">
        <v>89</v>
      </c>
      <c r="AY127" s="17" t="s">
        <v>134</v>
      </c>
      <c r="BE127" s="200">
        <f>IF(N127="základní",J127,0)</f>
        <v>0</v>
      </c>
      <c r="BF127" s="200">
        <f>IF(N127="snížená",J127,0)</f>
        <v>0</v>
      </c>
      <c r="BG127" s="200">
        <f>IF(N127="zákl. přenesená",J127,0)</f>
        <v>0</v>
      </c>
      <c r="BH127" s="200">
        <f>IF(N127="sníž. přenesená",J127,0)</f>
        <v>0</v>
      </c>
      <c r="BI127" s="200">
        <f>IF(N127="nulová",J127,0)</f>
        <v>0</v>
      </c>
      <c r="BJ127" s="17" t="s">
        <v>87</v>
      </c>
      <c r="BK127" s="200">
        <f>ROUND(I127*H127,2)</f>
        <v>0</v>
      </c>
      <c r="BL127" s="17" t="s">
        <v>141</v>
      </c>
      <c r="BM127" s="199" t="s">
        <v>148</v>
      </c>
    </row>
    <row r="128" spans="1:47" s="2" customFormat="1" ht="10">
      <c r="A128" s="34"/>
      <c r="B128" s="35"/>
      <c r="C128" s="36"/>
      <c r="D128" s="201" t="s">
        <v>143</v>
      </c>
      <c r="E128" s="36"/>
      <c r="F128" s="202" t="s">
        <v>147</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143</v>
      </c>
      <c r="AU128" s="17" t="s">
        <v>89</v>
      </c>
    </row>
    <row r="129" spans="1:47" s="2" customFormat="1" ht="36">
      <c r="A129" s="34"/>
      <c r="B129" s="35"/>
      <c r="C129" s="36"/>
      <c r="D129" s="201" t="s">
        <v>144</v>
      </c>
      <c r="E129" s="36"/>
      <c r="F129" s="206" t="s">
        <v>149</v>
      </c>
      <c r="G129" s="36"/>
      <c r="H129" s="36"/>
      <c r="I129" s="203"/>
      <c r="J129" s="36"/>
      <c r="K129" s="36"/>
      <c r="L129" s="39"/>
      <c r="M129" s="204"/>
      <c r="N129" s="205"/>
      <c r="O129" s="71"/>
      <c r="P129" s="71"/>
      <c r="Q129" s="71"/>
      <c r="R129" s="71"/>
      <c r="S129" s="71"/>
      <c r="T129" s="72"/>
      <c r="U129" s="34"/>
      <c r="V129" s="34"/>
      <c r="W129" s="34"/>
      <c r="X129" s="34"/>
      <c r="Y129" s="34"/>
      <c r="Z129" s="34"/>
      <c r="AA129" s="34"/>
      <c r="AB129" s="34"/>
      <c r="AC129" s="34"/>
      <c r="AD129" s="34"/>
      <c r="AE129" s="34"/>
      <c r="AT129" s="17" t="s">
        <v>144</v>
      </c>
      <c r="AU129" s="17" t="s">
        <v>89</v>
      </c>
    </row>
    <row r="130" spans="1:65" s="2" customFormat="1" ht="16.5" customHeight="1">
      <c r="A130" s="34"/>
      <c r="B130" s="35"/>
      <c r="C130" s="187" t="s">
        <v>150</v>
      </c>
      <c r="D130" s="187" t="s">
        <v>137</v>
      </c>
      <c r="E130" s="188" t="s">
        <v>151</v>
      </c>
      <c r="F130" s="189" t="s">
        <v>152</v>
      </c>
      <c r="G130" s="190" t="s">
        <v>140</v>
      </c>
      <c r="H130" s="191">
        <v>1</v>
      </c>
      <c r="I130" s="192"/>
      <c r="J130" s="193">
        <f>ROUND(I130*H130,2)</f>
        <v>0</v>
      </c>
      <c r="K130" s="194"/>
      <c r="L130" s="39"/>
      <c r="M130" s="195" t="s">
        <v>1</v>
      </c>
      <c r="N130" s="196" t="s">
        <v>44</v>
      </c>
      <c r="O130" s="71"/>
      <c r="P130" s="197">
        <f>O130*H130</f>
        <v>0</v>
      </c>
      <c r="Q130" s="197">
        <v>0</v>
      </c>
      <c r="R130" s="197">
        <f>Q130*H130</f>
        <v>0</v>
      </c>
      <c r="S130" s="197">
        <v>0</v>
      </c>
      <c r="T130" s="198">
        <f>S130*H130</f>
        <v>0</v>
      </c>
      <c r="U130" s="34"/>
      <c r="V130" s="34"/>
      <c r="W130" s="34"/>
      <c r="X130" s="34"/>
      <c r="Y130" s="34"/>
      <c r="Z130" s="34"/>
      <c r="AA130" s="34"/>
      <c r="AB130" s="34"/>
      <c r="AC130" s="34"/>
      <c r="AD130" s="34"/>
      <c r="AE130" s="34"/>
      <c r="AR130" s="199" t="s">
        <v>141</v>
      </c>
      <c r="AT130" s="199" t="s">
        <v>137</v>
      </c>
      <c r="AU130" s="199" t="s">
        <v>89</v>
      </c>
      <c r="AY130" s="17" t="s">
        <v>134</v>
      </c>
      <c r="BE130" s="200">
        <f>IF(N130="základní",J130,0)</f>
        <v>0</v>
      </c>
      <c r="BF130" s="200">
        <f>IF(N130="snížená",J130,0)</f>
        <v>0</v>
      </c>
      <c r="BG130" s="200">
        <f>IF(N130="zákl. přenesená",J130,0)</f>
        <v>0</v>
      </c>
      <c r="BH130" s="200">
        <f>IF(N130="sníž. přenesená",J130,0)</f>
        <v>0</v>
      </c>
      <c r="BI130" s="200">
        <f>IF(N130="nulová",J130,0)</f>
        <v>0</v>
      </c>
      <c r="BJ130" s="17" t="s">
        <v>87</v>
      </c>
      <c r="BK130" s="200">
        <f>ROUND(I130*H130,2)</f>
        <v>0</v>
      </c>
      <c r="BL130" s="17" t="s">
        <v>141</v>
      </c>
      <c r="BM130" s="199" t="s">
        <v>153</v>
      </c>
    </row>
    <row r="131" spans="1:47" s="2" customFormat="1" ht="10">
      <c r="A131" s="34"/>
      <c r="B131" s="35"/>
      <c r="C131" s="36"/>
      <c r="D131" s="201" t="s">
        <v>143</v>
      </c>
      <c r="E131" s="36"/>
      <c r="F131" s="202" t="s">
        <v>152</v>
      </c>
      <c r="G131" s="36"/>
      <c r="H131" s="36"/>
      <c r="I131" s="203"/>
      <c r="J131" s="36"/>
      <c r="K131" s="36"/>
      <c r="L131" s="39"/>
      <c r="M131" s="204"/>
      <c r="N131" s="205"/>
      <c r="O131" s="71"/>
      <c r="P131" s="71"/>
      <c r="Q131" s="71"/>
      <c r="R131" s="71"/>
      <c r="S131" s="71"/>
      <c r="T131" s="72"/>
      <c r="U131" s="34"/>
      <c r="V131" s="34"/>
      <c r="W131" s="34"/>
      <c r="X131" s="34"/>
      <c r="Y131" s="34"/>
      <c r="Z131" s="34"/>
      <c r="AA131" s="34"/>
      <c r="AB131" s="34"/>
      <c r="AC131" s="34"/>
      <c r="AD131" s="34"/>
      <c r="AE131" s="34"/>
      <c r="AT131" s="17" t="s">
        <v>143</v>
      </c>
      <c r="AU131" s="17" t="s">
        <v>89</v>
      </c>
    </row>
    <row r="132" spans="1:47" s="2" customFormat="1" ht="18">
      <c r="A132" s="34"/>
      <c r="B132" s="35"/>
      <c r="C132" s="36"/>
      <c r="D132" s="201" t="s">
        <v>144</v>
      </c>
      <c r="E132" s="36"/>
      <c r="F132" s="206" t="s">
        <v>154</v>
      </c>
      <c r="G132" s="36"/>
      <c r="H132" s="36"/>
      <c r="I132" s="203"/>
      <c r="J132" s="36"/>
      <c r="K132" s="36"/>
      <c r="L132" s="39"/>
      <c r="M132" s="204"/>
      <c r="N132" s="205"/>
      <c r="O132" s="71"/>
      <c r="P132" s="71"/>
      <c r="Q132" s="71"/>
      <c r="R132" s="71"/>
      <c r="S132" s="71"/>
      <c r="T132" s="72"/>
      <c r="U132" s="34"/>
      <c r="V132" s="34"/>
      <c r="W132" s="34"/>
      <c r="X132" s="34"/>
      <c r="Y132" s="34"/>
      <c r="Z132" s="34"/>
      <c r="AA132" s="34"/>
      <c r="AB132" s="34"/>
      <c r="AC132" s="34"/>
      <c r="AD132" s="34"/>
      <c r="AE132" s="34"/>
      <c r="AT132" s="17" t="s">
        <v>144</v>
      </c>
      <c r="AU132" s="17" t="s">
        <v>89</v>
      </c>
    </row>
    <row r="133" spans="1:65" s="2" customFormat="1" ht="16.5" customHeight="1">
      <c r="A133" s="34"/>
      <c r="B133" s="35"/>
      <c r="C133" s="187" t="s">
        <v>155</v>
      </c>
      <c r="D133" s="187" t="s">
        <v>137</v>
      </c>
      <c r="E133" s="188" t="s">
        <v>156</v>
      </c>
      <c r="F133" s="189" t="s">
        <v>157</v>
      </c>
      <c r="G133" s="190" t="s">
        <v>140</v>
      </c>
      <c r="H133" s="191">
        <v>1</v>
      </c>
      <c r="I133" s="192"/>
      <c r="J133" s="193">
        <f>ROUND(I133*H133,2)</f>
        <v>0</v>
      </c>
      <c r="K133" s="194"/>
      <c r="L133" s="39"/>
      <c r="M133" s="195" t="s">
        <v>1</v>
      </c>
      <c r="N133" s="196" t="s">
        <v>44</v>
      </c>
      <c r="O133" s="71"/>
      <c r="P133" s="197">
        <f>O133*H133</f>
        <v>0</v>
      </c>
      <c r="Q133" s="197">
        <v>0</v>
      </c>
      <c r="R133" s="197">
        <f>Q133*H133</f>
        <v>0</v>
      </c>
      <c r="S133" s="197">
        <v>0</v>
      </c>
      <c r="T133" s="198">
        <f>S133*H133</f>
        <v>0</v>
      </c>
      <c r="U133" s="34"/>
      <c r="V133" s="34"/>
      <c r="W133" s="34"/>
      <c r="X133" s="34"/>
      <c r="Y133" s="34"/>
      <c r="Z133" s="34"/>
      <c r="AA133" s="34"/>
      <c r="AB133" s="34"/>
      <c r="AC133" s="34"/>
      <c r="AD133" s="34"/>
      <c r="AE133" s="34"/>
      <c r="AR133" s="199" t="s">
        <v>141</v>
      </c>
      <c r="AT133" s="199" t="s">
        <v>137</v>
      </c>
      <c r="AU133" s="199" t="s">
        <v>89</v>
      </c>
      <c r="AY133" s="17" t="s">
        <v>134</v>
      </c>
      <c r="BE133" s="200">
        <f>IF(N133="základní",J133,0)</f>
        <v>0</v>
      </c>
      <c r="BF133" s="200">
        <f>IF(N133="snížená",J133,0)</f>
        <v>0</v>
      </c>
      <c r="BG133" s="200">
        <f>IF(N133="zákl. přenesená",J133,0)</f>
        <v>0</v>
      </c>
      <c r="BH133" s="200">
        <f>IF(N133="sníž. přenesená",J133,0)</f>
        <v>0</v>
      </c>
      <c r="BI133" s="200">
        <f>IF(N133="nulová",J133,0)</f>
        <v>0</v>
      </c>
      <c r="BJ133" s="17" t="s">
        <v>87</v>
      </c>
      <c r="BK133" s="200">
        <f>ROUND(I133*H133,2)</f>
        <v>0</v>
      </c>
      <c r="BL133" s="17" t="s">
        <v>141</v>
      </c>
      <c r="BM133" s="199" t="s">
        <v>158</v>
      </c>
    </row>
    <row r="134" spans="1:47" s="2" customFormat="1" ht="10">
      <c r="A134" s="34"/>
      <c r="B134" s="35"/>
      <c r="C134" s="36"/>
      <c r="D134" s="201" t="s">
        <v>143</v>
      </c>
      <c r="E134" s="36"/>
      <c r="F134" s="202" t="s">
        <v>157</v>
      </c>
      <c r="G134" s="36"/>
      <c r="H134" s="36"/>
      <c r="I134" s="203"/>
      <c r="J134" s="36"/>
      <c r="K134" s="36"/>
      <c r="L134" s="39"/>
      <c r="M134" s="204"/>
      <c r="N134" s="205"/>
      <c r="O134" s="71"/>
      <c r="P134" s="71"/>
      <c r="Q134" s="71"/>
      <c r="R134" s="71"/>
      <c r="S134" s="71"/>
      <c r="T134" s="72"/>
      <c r="U134" s="34"/>
      <c r="V134" s="34"/>
      <c r="W134" s="34"/>
      <c r="X134" s="34"/>
      <c r="Y134" s="34"/>
      <c r="Z134" s="34"/>
      <c r="AA134" s="34"/>
      <c r="AB134" s="34"/>
      <c r="AC134" s="34"/>
      <c r="AD134" s="34"/>
      <c r="AE134" s="34"/>
      <c r="AT134" s="17" t="s">
        <v>143</v>
      </c>
      <c r="AU134" s="17" t="s">
        <v>89</v>
      </c>
    </row>
    <row r="135" spans="1:47" s="2" customFormat="1" ht="90">
      <c r="A135" s="34"/>
      <c r="B135" s="35"/>
      <c r="C135" s="36"/>
      <c r="D135" s="201" t="s">
        <v>144</v>
      </c>
      <c r="E135" s="36"/>
      <c r="F135" s="206" t="s">
        <v>159</v>
      </c>
      <c r="G135" s="36"/>
      <c r="H135" s="36"/>
      <c r="I135" s="203"/>
      <c r="J135" s="36"/>
      <c r="K135" s="36"/>
      <c r="L135" s="39"/>
      <c r="M135" s="204"/>
      <c r="N135" s="205"/>
      <c r="O135" s="71"/>
      <c r="P135" s="71"/>
      <c r="Q135" s="71"/>
      <c r="R135" s="71"/>
      <c r="S135" s="71"/>
      <c r="T135" s="72"/>
      <c r="U135" s="34"/>
      <c r="V135" s="34"/>
      <c r="W135" s="34"/>
      <c r="X135" s="34"/>
      <c r="Y135" s="34"/>
      <c r="Z135" s="34"/>
      <c r="AA135" s="34"/>
      <c r="AB135" s="34"/>
      <c r="AC135" s="34"/>
      <c r="AD135" s="34"/>
      <c r="AE135" s="34"/>
      <c r="AT135" s="17" t="s">
        <v>144</v>
      </c>
      <c r="AU135" s="17" t="s">
        <v>89</v>
      </c>
    </row>
    <row r="136" spans="2:63" s="12" customFormat="1" ht="22.75" customHeight="1">
      <c r="B136" s="171"/>
      <c r="C136" s="172"/>
      <c r="D136" s="173" t="s">
        <v>78</v>
      </c>
      <c r="E136" s="185" t="s">
        <v>160</v>
      </c>
      <c r="F136" s="185" t="s">
        <v>161</v>
      </c>
      <c r="G136" s="172"/>
      <c r="H136" s="172"/>
      <c r="I136" s="175"/>
      <c r="J136" s="186">
        <f>BK136</f>
        <v>0</v>
      </c>
      <c r="K136" s="172"/>
      <c r="L136" s="177"/>
      <c r="M136" s="178"/>
      <c r="N136" s="179"/>
      <c r="O136" s="179"/>
      <c r="P136" s="180">
        <f>SUM(P137:P156)</f>
        <v>0</v>
      </c>
      <c r="Q136" s="179"/>
      <c r="R136" s="180">
        <f>SUM(R137:R156)</f>
        <v>0</v>
      </c>
      <c r="S136" s="179"/>
      <c r="T136" s="181">
        <f>SUM(T137:T156)</f>
        <v>0</v>
      </c>
      <c r="AR136" s="182" t="s">
        <v>133</v>
      </c>
      <c r="AT136" s="183" t="s">
        <v>78</v>
      </c>
      <c r="AU136" s="183" t="s">
        <v>87</v>
      </c>
      <c r="AY136" s="182" t="s">
        <v>134</v>
      </c>
      <c r="BK136" s="184">
        <f>SUM(BK137:BK156)</f>
        <v>0</v>
      </c>
    </row>
    <row r="137" spans="1:65" s="2" customFormat="1" ht="16.5" customHeight="1">
      <c r="A137" s="34"/>
      <c r="B137" s="35"/>
      <c r="C137" s="187" t="s">
        <v>133</v>
      </c>
      <c r="D137" s="187" t="s">
        <v>137</v>
      </c>
      <c r="E137" s="188" t="s">
        <v>162</v>
      </c>
      <c r="F137" s="189" t="s">
        <v>163</v>
      </c>
      <c r="G137" s="190" t="s">
        <v>140</v>
      </c>
      <c r="H137" s="191">
        <v>1</v>
      </c>
      <c r="I137" s="192"/>
      <c r="J137" s="193">
        <f>ROUND(I137*H137,2)</f>
        <v>0</v>
      </c>
      <c r="K137" s="194"/>
      <c r="L137" s="39"/>
      <c r="M137" s="195" t="s">
        <v>1</v>
      </c>
      <c r="N137" s="196" t="s">
        <v>44</v>
      </c>
      <c r="O137" s="71"/>
      <c r="P137" s="197">
        <f>O137*H137</f>
        <v>0</v>
      </c>
      <c r="Q137" s="197">
        <v>0</v>
      </c>
      <c r="R137" s="197">
        <f>Q137*H137</f>
        <v>0</v>
      </c>
      <c r="S137" s="197">
        <v>0</v>
      </c>
      <c r="T137" s="198">
        <f>S137*H137</f>
        <v>0</v>
      </c>
      <c r="U137" s="34"/>
      <c r="V137" s="34"/>
      <c r="W137" s="34"/>
      <c r="X137" s="34"/>
      <c r="Y137" s="34"/>
      <c r="Z137" s="34"/>
      <c r="AA137" s="34"/>
      <c r="AB137" s="34"/>
      <c r="AC137" s="34"/>
      <c r="AD137" s="34"/>
      <c r="AE137" s="34"/>
      <c r="AR137" s="199" t="s">
        <v>141</v>
      </c>
      <c r="AT137" s="199" t="s">
        <v>137</v>
      </c>
      <c r="AU137" s="199" t="s">
        <v>89</v>
      </c>
      <c r="AY137" s="17" t="s">
        <v>134</v>
      </c>
      <c r="BE137" s="200">
        <f>IF(N137="základní",J137,0)</f>
        <v>0</v>
      </c>
      <c r="BF137" s="200">
        <f>IF(N137="snížená",J137,0)</f>
        <v>0</v>
      </c>
      <c r="BG137" s="200">
        <f>IF(N137="zákl. přenesená",J137,0)</f>
        <v>0</v>
      </c>
      <c r="BH137" s="200">
        <f>IF(N137="sníž. přenesená",J137,0)</f>
        <v>0</v>
      </c>
      <c r="BI137" s="200">
        <f>IF(N137="nulová",J137,0)</f>
        <v>0</v>
      </c>
      <c r="BJ137" s="17" t="s">
        <v>87</v>
      </c>
      <c r="BK137" s="200">
        <f>ROUND(I137*H137,2)</f>
        <v>0</v>
      </c>
      <c r="BL137" s="17" t="s">
        <v>141</v>
      </c>
      <c r="BM137" s="199" t="s">
        <v>164</v>
      </c>
    </row>
    <row r="138" spans="1:47" s="2" customFormat="1" ht="10">
      <c r="A138" s="34"/>
      <c r="B138" s="35"/>
      <c r="C138" s="36"/>
      <c r="D138" s="201" t="s">
        <v>143</v>
      </c>
      <c r="E138" s="36"/>
      <c r="F138" s="202" t="s">
        <v>163</v>
      </c>
      <c r="G138" s="36"/>
      <c r="H138" s="36"/>
      <c r="I138" s="203"/>
      <c r="J138" s="36"/>
      <c r="K138" s="36"/>
      <c r="L138" s="39"/>
      <c r="M138" s="204"/>
      <c r="N138" s="205"/>
      <c r="O138" s="71"/>
      <c r="P138" s="71"/>
      <c r="Q138" s="71"/>
      <c r="R138" s="71"/>
      <c r="S138" s="71"/>
      <c r="T138" s="72"/>
      <c r="U138" s="34"/>
      <c r="V138" s="34"/>
      <c r="W138" s="34"/>
      <c r="X138" s="34"/>
      <c r="Y138" s="34"/>
      <c r="Z138" s="34"/>
      <c r="AA138" s="34"/>
      <c r="AB138" s="34"/>
      <c r="AC138" s="34"/>
      <c r="AD138" s="34"/>
      <c r="AE138" s="34"/>
      <c r="AT138" s="17" t="s">
        <v>143</v>
      </c>
      <c r="AU138" s="17" t="s">
        <v>89</v>
      </c>
    </row>
    <row r="139" spans="1:47" s="2" customFormat="1" ht="45">
      <c r="A139" s="34"/>
      <c r="B139" s="35"/>
      <c r="C139" s="36"/>
      <c r="D139" s="201" t="s">
        <v>144</v>
      </c>
      <c r="E139" s="36"/>
      <c r="F139" s="206" t="s">
        <v>165</v>
      </c>
      <c r="G139" s="36"/>
      <c r="H139" s="36"/>
      <c r="I139" s="203"/>
      <c r="J139" s="36"/>
      <c r="K139" s="36"/>
      <c r="L139" s="39"/>
      <c r="M139" s="204"/>
      <c r="N139" s="205"/>
      <c r="O139" s="71"/>
      <c r="P139" s="71"/>
      <c r="Q139" s="71"/>
      <c r="R139" s="71"/>
      <c r="S139" s="71"/>
      <c r="T139" s="72"/>
      <c r="U139" s="34"/>
      <c r="V139" s="34"/>
      <c r="W139" s="34"/>
      <c r="X139" s="34"/>
      <c r="Y139" s="34"/>
      <c r="Z139" s="34"/>
      <c r="AA139" s="34"/>
      <c r="AB139" s="34"/>
      <c r="AC139" s="34"/>
      <c r="AD139" s="34"/>
      <c r="AE139" s="34"/>
      <c r="AT139" s="17" t="s">
        <v>144</v>
      </c>
      <c r="AU139" s="17" t="s">
        <v>89</v>
      </c>
    </row>
    <row r="140" spans="1:65" s="2" customFormat="1" ht="16.5" customHeight="1">
      <c r="A140" s="34"/>
      <c r="B140" s="35"/>
      <c r="C140" s="187" t="s">
        <v>166</v>
      </c>
      <c r="D140" s="187" t="s">
        <v>137</v>
      </c>
      <c r="E140" s="188" t="s">
        <v>167</v>
      </c>
      <c r="F140" s="189" t="s">
        <v>168</v>
      </c>
      <c r="G140" s="190" t="s">
        <v>140</v>
      </c>
      <c r="H140" s="191">
        <v>1</v>
      </c>
      <c r="I140" s="192"/>
      <c r="J140" s="193">
        <f>ROUND(I140*H140,2)</f>
        <v>0</v>
      </c>
      <c r="K140" s="194"/>
      <c r="L140" s="39"/>
      <c r="M140" s="195" t="s">
        <v>1</v>
      </c>
      <c r="N140" s="196" t="s">
        <v>44</v>
      </c>
      <c r="O140" s="71"/>
      <c r="P140" s="197">
        <f>O140*H140</f>
        <v>0</v>
      </c>
      <c r="Q140" s="197">
        <v>0</v>
      </c>
      <c r="R140" s="197">
        <f>Q140*H140</f>
        <v>0</v>
      </c>
      <c r="S140" s="197">
        <v>0</v>
      </c>
      <c r="T140" s="198">
        <f>S140*H140</f>
        <v>0</v>
      </c>
      <c r="U140" s="34"/>
      <c r="V140" s="34"/>
      <c r="W140" s="34"/>
      <c r="X140" s="34"/>
      <c r="Y140" s="34"/>
      <c r="Z140" s="34"/>
      <c r="AA140" s="34"/>
      <c r="AB140" s="34"/>
      <c r="AC140" s="34"/>
      <c r="AD140" s="34"/>
      <c r="AE140" s="34"/>
      <c r="AR140" s="199" t="s">
        <v>141</v>
      </c>
      <c r="AT140" s="199" t="s">
        <v>137</v>
      </c>
      <c r="AU140" s="199" t="s">
        <v>89</v>
      </c>
      <c r="AY140" s="17" t="s">
        <v>134</v>
      </c>
      <c r="BE140" s="200">
        <f>IF(N140="základní",J140,0)</f>
        <v>0</v>
      </c>
      <c r="BF140" s="200">
        <f>IF(N140="snížená",J140,0)</f>
        <v>0</v>
      </c>
      <c r="BG140" s="200">
        <f>IF(N140="zákl. přenesená",J140,0)</f>
        <v>0</v>
      </c>
      <c r="BH140" s="200">
        <f>IF(N140="sníž. přenesená",J140,0)</f>
        <v>0</v>
      </c>
      <c r="BI140" s="200">
        <f>IF(N140="nulová",J140,0)</f>
        <v>0</v>
      </c>
      <c r="BJ140" s="17" t="s">
        <v>87</v>
      </c>
      <c r="BK140" s="200">
        <f>ROUND(I140*H140,2)</f>
        <v>0</v>
      </c>
      <c r="BL140" s="17" t="s">
        <v>141</v>
      </c>
      <c r="BM140" s="199" t="s">
        <v>169</v>
      </c>
    </row>
    <row r="141" spans="1:47" s="2" customFormat="1" ht="10">
      <c r="A141" s="34"/>
      <c r="B141" s="35"/>
      <c r="C141" s="36"/>
      <c r="D141" s="201" t="s">
        <v>143</v>
      </c>
      <c r="E141" s="36"/>
      <c r="F141" s="202" t="s">
        <v>168</v>
      </c>
      <c r="G141" s="36"/>
      <c r="H141" s="36"/>
      <c r="I141" s="203"/>
      <c r="J141" s="36"/>
      <c r="K141" s="36"/>
      <c r="L141" s="39"/>
      <c r="M141" s="204"/>
      <c r="N141" s="205"/>
      <c r="O141" s="71"/>
      <c r="P141" s="71"/>
      <c r="Q141" s="71"/>
      <c r="R141" s="71"/>
      <c r="S141" s="71"/>
      <c r="T141" s="72"/>
      <c r="U141" s="34"/>
      <c r="V141" s="34"/>
      <c r="W141" s="34"/>
      <c r="X141" s="34"/>
      <c r="Y141" s="34"/>
      <c r="Z141" s="34"/>
      <c r="AA141" s="34"/>
      <c r="AB141" s="34"/>
      <c r="AC141" s="34"/>
      <c r="AD141" s="34"/>
      <c r="AE141" s="34"/>
      <c r="AT141" s="17" t="s">
        <v>143</v>
      </c>
      <c r="AU141" s="17" t="s">
        <v>89</v>
      </c>
    </row>
    <row r="142" spans="1:65" s="2" customFormat="1" ht="16.5" customHeight="1">
      <c r="A142" s="34"/>
      <c r="B142" s="35"/>
      <c r="C142" s="187" t="s">
        <v>170</v>
      </c>
      <c r="D142" s="187" t="s">
        <v>137</v>
      </c>
      <c r="E142" s="188" t="s">
        <v>171</v>
      </c>
      <c r="F142" s="189" t="s">
        <v>172</v>
      </c>
      <c r="G142" s="190" t="s">
        <v>140</v>
      </c>
      <c r="H142" s="191">
        <v>1</v>
      </c>
      <c r="I142" s="192"/>
      <c r="J142" s="193">
        <f>ROUND(I142*H142,2)</f>
        <v>0</v>
      </c>
      <c r="K142" s="194"/>
      <c r="L142" s="39"/>
      <c r="M142" s="195" t="s">
        <v>1</v>
      </c>
      <c r="N142" s="196" t="s">
        <v>44</v>
      </c>
      <c r="O142" s="71"/>
      <c r="P142" s="197">
        <f>O142*H142</f>
        <v>0</v>
      </c>
      <c r="Q142" s="197">
        <v>0</v>
      </c>
      <c r="R142" s="197">
        <f>Q142*H142</f>
        <v>0</v>
      </c>
      <c r="S142" s="197">
        <v>0</v>
      </c>
      <c r="T142" s="198">
        <f>S142*H142</f>
        <v>0</v>
      </c>
      <c r="U142" s="34"/>
      <c r="V142" s="34"/>
      <c r="W142" s="34"/>
      <c r="X142" s="34"/>
      <c r="Y142" s="34"/>
      <c r="Z142" s="34"/>
      <c r="AA142" s="34"/>
      <c r="AB142" s="34"/>
      <c r="AC142" s="34"/>
      <c r="AD142" s="34"/>
      <c r="AE142" s="34"/>
      <c r="AR142" s="199" t="s">
        <v>141</v>
      </c>
      <c r="AT142" s="199" t="s">
        <v>137</v>
      </c>
      <c r="AU142" s="199" t="s">
        <v>89</v>
      </c>
      <c r="AY142" s="17" t="s">
        <v>134</v>
      </c>
      <c r="BE142" s="200">
        <f>IF(N142="základní",J142,0)</f>
        <v>0</v>
      </c>
      <c r="BF142" s="200">
        <f>IF(N142="snížená",J142,0)</f>
        <v>0</v>
      </c>
      <c r="BG142" s="200">
        <f>IF(N142="zákl. přenesená",J142,0)</f>
        <v>0</v>
      </c>
      <c r="BH142" s="200">
        <f>IF(N142="sníž. přenesená",J142,0)</f>
        <v>0</v>
      </c>
      <c r="BI142" s="200">
        <f>IF(N142="nulová",J142,0)</f>
        <v>0</v>
      </c>
      <c r="BJ142" s="17" t="s">
        <v>87</v>
      </c>
      <c r="BK142" s="200">
        <f>ROUND(I142*H142,2)</f>
        <v>0</v>
      </c>
      <c r="BL142" s="17" t="s">
        <v>141</v>
      </c>
      <c r="BM142" s="199" t="s">
        <v>173</v>
      </c>
    </row>
    <row r="143" spans="1:47" s="2" customFormat="1" ht="10">
      <c r="A143" s="34"/>
      <c r="B143" s="35"/>
      <c r="C143" s="36"/>
      <c r="D143" s="201" t="s">
        <v>143</v>
      </c>
      <c r="E143" s="36"/>
      <c r="F143" s="202" t="s">
        <v>172</v>
      </c>
      <c r="G143" s="36"/>
      <c r="H143" s="36"/>
      <c r="I143" s="203"/>
      <c r="J143" s="36"/>
      <c r="K143" s="36"/>
      <c r="L143" s="39"/>
      <c r="M143" s="204"/>
      <c r="N143" s="205"/>
      <c r="O143" s="71"/>
      <c r="P143" s="71"/>
      <c r="Q143" s="71"/>
      <c r="R143" s="71"/>
      <c r="S143" s="71"/>
      <c r="T143" s="72"/>
      <c r="U143" s="34"/>
      <c r="V143" s="34"/>
      <c r="W143" s="34"/>
      <c r="X143" s="34"/>
      <c r="Y143" s="34"/>
      <c r="Z143" s="34"/>
      <c r="AA143" s="34"/>
      <c r="AB143" s="34"/>
      <c r="AC143" s="34"/>
      <c r="AD143" s="34"/>
      <c r="AE143" s="34"/>
      <c r="AT143" s="17" t="s">
        <v>143</v>
      </c>
      <c r="AU143" s="17" t="s">
        <v>89</v>
      </c>
    </row>
    <row r="144" spans="1:47" s="2" customFormat="1" ht="45">
      <c r="A144" s="34"/>
      <c r="B144" s="35"/>
      <c r="C144" s="36"/>
      <c r="D144" s="201" t="s">
        <v>144</v>
      </c>
      <c r="E144" s="36"/>
      <c r="F144" s="206" t="s">
        <v>174</v>
      </c>
      <c r="G144" s="36"/>
      <c r="H144" s="36"/>
      <c r="I144" s="203"/>
      <c r="J144" s="36"/>
      <c r="K144" s="36"/>
      <c r="L144" s="39"/>
      <c r="M144" s="204"/>
      <c r="N144" s="205"/>
      <c r="O144" s="71"/>
      <c r="P144" s="71"/>
      <c r="Q144" s="71"/>
      <c r="R144" s="71"/>
      <c r="S144" s="71"/>
      <c r="T144" s="72"/>
      <c r="U144" s="34"/>
      <c r="V144" s="34"/>
      <c r="W144" s="34"/>
      <c r="X144" s="34"/>
      <c r="Y144" s="34"/>
      <c r="Z144" s="34"/>
      <c r="AA144" s="34"/>
      <c r="AB144" s="34"/>
      <c r="AC144" s="34"/>
      <c r="AD144" s="34"/>
      <c r="AE144" s="34"/>
      <c r="AT144" s="17" t="s">
        <v>144</v>
      </c>
      <c r="AU144" s="17" t="s">
        <v>89</v>
      </c>
    </row>
    <row r="145" spans="1:65" s="2" customFormat="1" ht="16.5" customHeight="1">
      <c r="A145" s="34"/>
      <c r="B145" s="35"/>
      <c r="C145" s="187" t="s">
        <v>175</v>
      </c>
      <c r="D145" s="187" t="s">
        <v>137</v>
      </c>
      <c r="E145" s="188" t="s">
        <v>176</v>
      </c>
      <c r="F145" s="189" t="s">
        <v>177</v>
      </c>
      <c r="G145" s="190" t="s">
        <v>140</v>
      </c>
      <c r="H145" s="191">
        <v>1</v>
      </c>
      <c r="I145" s="192"/>
      <c r="J145" s="193">
        <f>ROUND(I145*H145,2)</f>
        <v>0</v>
      </c>
      <c r="K145" s="194"/>
      <c r="L145" s="39"/>
      <c r="M145" s="195" t="s">
        <v>1</v>
      </c>
      <c r="N145" s="196" t="s">
        <v>44</v>
      </c>
      <c r="O145" s="71"/>
      <c r="P145" s="197">
        <f>O145*H145</f>
        <v>0</v>
      </c>
      <c r="Q145" s="197">
        <v>0</v>
      </c>
      <c r="R145" s="197">
        <f>Q145*H145</f>
        <v>0</v>
      </c>
      <c r="S145" s="197">
        <v>0</v>
      </c>
      <c r="T145" s="198">
        <f>S145*H145</f>
        <v>0</v>
      </c>
      <c r="U145" s="34"/>
      <c r="V145" s="34"/>
      <c r="W145" s="34"/>
      <c r="X145" s="34"/>
      <c r="Y145" s="34"/>
      <c r="Z145" s="34"/>
      <c r="AA145" s="34"/>
      <c r="AB145" s="34"/>
      <c r="AC145" s="34"/>
      <c r="AD145" s="34"/>
      <c r="AE145" s="34"/>
      <c r="AR145" s="199" t="s">
        <v>141</v>
      </c>
      <c r="AT145" s="199" t="s">
        <v>137</v>
      </c>
      <c r="AU145" s="199" t="s">
        <v>89</v>
      </c>
      <c r="AY145" s="17" t="s">
        <v>134</v>
      </c>
      <c r="BE145" s="200">
        <f>IF(N145="základní",J145,0)</f>
        <v>0</v>
      </c>
      <c r="BF145" s="200">
        <f>IF(N145="snížená",J145,0)</f>
        <v>0</v>
      </c>
      <c r="BG145" s="200">
        <f>IF(N145="zákl. přenesená",J145,0)</f>
        <v>0</v>
      </c>
      <c r="BH145" s="200">
        <f>IF(N145="sníž. přenesená",J145,0)</f>
        <v>0</v>
      </c>
      <c r="BI145" s="200">
        <f>IF(N145="nulová",J145,0)</f>
        <v>0</v>
      </c>
      <c r="BJ145" s="17" t="s">
        <v>87</v>
      </c>
      <c r="BK145" s="200">
        <f>ROUND(I145*H145,2)</f>
        <v>0</v>
      </c>
      <c r="BL145" s="17" t="s">
        <v>141</v>
      </c>
      <c r="BM145" s="199" t="s">
        <v>178</v>
      </c>
    </row>
    <row r="146" spans="1:47" s="2" customFormat="1" ht="10">
      <c r="A146" s="34"/>
      <c r="B146" s="35"/>
      <c r="C146" s="36"/>
      <c r="D146" s="201" t="s">
        <v>143</v>
      </c>
      <c r="E146" s="36"/>
      <c r="F146" s="202" t="s">
        <v>177</v>
      </c>
      <c r="G146" s="36"/>
      <c r="H146" s="36"/>
      <c r="I146" s="203"/>
      <c r="J146" s="36"/>
      <c r="K146" s="36"/>
      <c r="L146" s="39"/>
      <c r="M146" s="204"/>
      <c r="N146" s="205"/>
      <c r="O146" s="71"/>
      <c r="P146" s="71"/>
      <c r="Q146" s="71"/>
      <c r="R146" s="71"/>
      <c r="S146" s="71"/>
      <c r="T146" s="72"/>
      <c r="U146" s="34"/>
      <c r="V146" s="34"/>
      <c r="W146" s="34"/>
      <c r="X146" s="34"/>
      <c r="Y146" s="34"/>
      <c r="Z146" s="34"/>
      <c r="AA146" s="34"/>
      <c r="AB146" s="34"/>
      <c r="AC146" s="34"/>
      <c r="AD146" s="34"/>
      <c r="AE146" s="34"/>
      <c r="AT146" s="17" t="s">
        <v>143</v>
      </c>
      <c r="AU146" s="17" t="s">
        <v>89</v>
      </c>
    </row>
    <row r="147" spans="1:47" s="2" customFormat="1" ht="10">
      <c r="A147" s="34"/>
      <c r="B147" s="35"/>
      <c r="C147" s="36"/>
      <c r="D147" s="207" t="s">
        <v>179</v>
      </c>
      <c r="E147" s="36"/>
      <c r="F147" s="208" t="s">
        <v>180</v>
      </c>
      <c r="G147" s="36"/>
      <c r="H147" s="36"/>
      <c r="I147" s="203"/>
      <c r="J147" s="36"/>
      <c r="K147" s="36"/>
      <c r="L147" s="39"/>
      <c r="M147" s="204"/>
      <c r="N147" s="205"/>
      <c r="O147" s="71"/>
      <c r="P147" s="71"/>
      <c r="Q147" s="71"/>
      <c r="R147" s="71"/>
      <c r="S147" s="71"/>
      <c r="T147" s="72"/>
      <c r="U147" s="34"/>
      <c r="V147" s="34"/>
      <c r="W147" s="34"/>
      <c r="X147" s="34"/>
      <c r="Y147" s="34"/>
      <c r="Z147" s="34"/>
      <c r="AA147" s="34"/>
      <c r="AB147" s="34"/>
      <c r="AC147" s="34"/>
      <c r="AD147" s="34"/>
      <c r="AE147" s="34"/>
      <c r="AT147" s="17" t="s">
        <v>179</v>
      </c>
      <c r="AU147" s="17" t="s">
        <v>89</v>
      </c>
    </row>
    <row r="148" spans="1:47" s="2" customFormat="1" ht="27">
      <c r="A148" s="34"/>
      <c r="B148" s="35"/>
      <c r="C148" s="36"/>
      <c r="D148" s="201" t="s">
        <v>181</v>
      </c>
      <c r="E148" s="36"/>
      <c r="F148" s="206" t="s">
        <v>182</v>
      </c>
      <c r="G148" s="36"/>
      <c r="H148" s="36"/>
      <c r="I148" s="203"/>
      <c r="J148" s="36"/>
      <c r="K148" s="36"/>
      <c r="L148" s="39"/>
      <c r="M148" s="204"/>
      <c r="N148" s="205"/>
      <c r="O148" s="71"/>
      <c r="P148" s="71"/>
      <c r="Q148" s="71"/>
      <c r="R148" s="71"/>
      <c r="S148" s="71"/>
      <c r="T148" s="72"/>
      <c r="U148" s="34"/>
      <c r="V148" s="34"/>
      <c r="W148" s="34"/>
      <c r="X148" s="34"/>
      <c r="Y148" s="34"/>
      <c r="Z148" s="34"/>
      <c r="AA148" s="34"/>
      <c r="AB148" s="34"/>
      <c r="AC148" s="34"/>
      <c r="AD148" s="34"/>
      <c r="AE148" s="34"/>
      <c r="AT148" s="17" t="s">
        <v>181</v>
      </c>
      <c r="AU148" s="17" t="s">
        <v>89</v>
      </c>
    </row>
    <row r="149" spans="1:47" s="2" customFormat="1" ht="27">
      <c r="A149" s="34"/>
      <c r="B149" s="35"/>
      <c r="C149" s="36"/>
      <c r="D149" s="201" t="s">
        <v>144</v>
      </c>
      <c r="E149" s="36"/>
      <c r="F149" s="206" t="s">
        <v>183</v>
      </c>
      <c r="G149" s="36"/>
      <c r="H149" s="36"/>
      <c r="I149" s="203"/>
      <c r="J149" s="36"/>
      <c r="K149" s="36"/>
      <c r="L149" s="39"/>
      <c r="M149" s="204"/>
      <c r="N149" s="205"/>
      <c r="O149" s="71"/>
      <c r="P149" s="71"/>
      <c r="Q149" s="71"/>
      <c r="R149" s="71"/>
      <c r="S149" s="71"/>
      <c r="T149" s="72"/>
      <c r="U149" s="34"/>
      <c r="V149" s="34"/>
      <c r="W149" s="34"/>
      <c r="X149" s="34"/>
      <c r="Y149" s="34"/>
      <c r="Z149" s="34"/>
      <c r="AA149" s="34"/>
      <c r="AB149" s="34"/>
      <c r="AC149" s="34"/>
      <c r="AD149" s="34"/>
      <c r="AE149" s="34"/>
      <c r="AT149" s="17" t="s">
        <v>144</v>
      </c>
      <c r="AU149" s="17" t="s">
        <v>89</v>
      </c>
    </row>
    <row r="150" spans="1:65" s="2" customFormat="1" ht="24.15" customHeight="1">
      <c r="A150" s="34"/>
      <c r="B150" s="35"/>
      <c r="C150" s="187" t="s">
        <v>184</v>
      </c>
      <c r="D150" s="187" t="s">
        <v>137</v>
      </c>
      <c r="E150" s="188" t="s">
        <v>185</v>
      </c>
      <c r="F150" s="189" t="s">
        <v>186</v>
      </c>
      <c r="G150" s="190" t="s">
        <v>187</v>
      </c>
      <c r="H150" s="191">
        <v>8</v>
      </c>
      <c r="I150" s="192"/>
      <c r="J150" s="193">
        <f>ROUND(I150*H150,2)</f>
        <v>0</v>
      </c>
      <c r="K150" s="194"/>
      <c r="L150" s="39"/>
      <c r="M150" s="195" t="s">
        <v>1</v>
      </c>
      <c r="N150" s="196" t="s">
        <v>44</v>
      </c>
      <c r="O150" s="71"/>
      <c r="P150" s="197">
        <f>O150*H150</f>
        <v>0</v>
      </c>
      <c r="Q150" s="197">
        <v>0</v>
      </c>
      <c r="R150" s="197">
        <f>Q150*H150</f>
        <v>0</v>
      </c>
      <c r="S150" s="197">
        <v>0</v>
      </c>
      <c r="T150" s="198">
        <f>S150*H150</f>
        <v>0</v>
      </c>
      <c r="U150" s="34"/>
      <c r="V150" s="34"/>
      <c r="W150" s="34"/>
      <c r="X150" s="34"/>
      <c r="Y150" s="34"/>
      <c r="Z150" s="34"/>
      <c r="AA150" s="34"/>
      <c r="AB150" s="34"/>
      <c r="AC150" s="34"/>
      <c r="AD150" s="34"/>
      <c r="AE150" s="34"/>
      <c r="AR150" s="199" t="s">
        <v>141</v>
      </c>
      <c r="AT150" s="199" t="s">
        <v>137</v>
      </c>
      <c r="AU150" s="199" t="s">
        <v>89</v>
      </c>
      <c r="AY150" s="17" t="s">
        <v>134</v>
      </c>
      <c r="BE150" s="200">
        <f>IF(N150="základní",J150,0)</f>
        <v>0</v>
      </c>
      <c r="BF150" s="200">
        <f>IF(N150="snížená",J150,0)</f>
        <v>0</v>
      </c>
      <c r="BG150" s="200">
        <f>IF(N150="zákl. přenesená",J150,0)</f>
        <v>0</v>
      </c>
      <c r="BH150" s="200">
        <f>IF(N150="sníž. přenesená",J150,0)</f>
        <v>0</v>
      </c>
      <c r="BI150" s="200">
        <f>IF(N150="nulová",J150,0)</f>
        <v>0</v>
      </c>
      <c r="BJ150" s="17" t="s">
        <v>87</v>
      </c>
      <c r="BK150" s="200">
        <f>ROUND(I150*H150,2)</f>
        <v>0</v>
      </c>
      <c r="BL150" s="17" t="s">
        <v>141</v>
      </c>
      <c r="BM150" s="199" t="s">
        <v>188</v>
      </c>
    </row>
    <row r="151" spans="1:47" s="2" customFormat="1" ht="10">
      <c r="A151" s="34"/>
      <c r="B151" s="35"/>
      <c r="C151" s="36"/>
      <c r="D151" s="201" t="s">
        <v>143</v>
      </c>
      <c r="E151" s="36"/>
      <c r="F151" s="202" t="s">
        <v>189</v>
      </c>
      <c r="G151" s="36"/>
      <c r="H151" s="36"/>
      <c r="I151" s="203"/>
      <c r="J151" s="36"/>
      <c r="K151" s="36"/>
      <c r="L151" s="39"/>
      <c r="M151" s="204"/>
      <c r="N151" s="205"/>
      <c r="O151" s="71"/>
      <c r="P151" s="71"/>
      <c r="Q151" s="71"/>
      <c r="R151" s="71"/>
      <c r="S151" s="71"/>
      <c r="T151" s="72"/>
      <c r="U151" s="34"/>
      <c r="V151" s="34"/>
      <c r="W151" s="34"/>
      <c r="X151" s="34"/>
      <c r="Y151" s="34"/>
      <c r="Z151" s="34"/>
      <c r="AA151" s="34"/>
      <c r="AB151" s="34"/>
      <c r="AC151" s="34"/>
      <c r="AD151" s="34"/>
      <c r="AE151" s="34"/>
      <c r="AT151" s="17" t="s">
        <v>143</v>
      </c>
      <c r="AU151" s="17" t="s">
        <v>89</v>
      </c>
    </row>
    <row r="152" spans="1:47" s="2" customFormat="1" ht="10">
      <c r="A152" s="34"/>
      <c r="B152" s="35"/>
      <c r="C152" s="36"/>
      <c r="D152" s="207" t="s">
        <v>179</v>
      </c>
      <c r="E152" s="36"/>
      <c r="F152" s="208" t="s">
        <v>190</v>
      </c>
      <c r="G152" s="36"/>
      <c r="H152" s="36"/>
      <c r="I152" s="203"/>
      <c r="J152" s="36"/>
      <c r="K152" s="36"/>
      <c r="L152" s="39"/>
      <c r="M152" s="204"/>
      <c r="N152" s="205"/>
      <c r="O152" s="71"/>
      <c r="P152" s="71"/>
      <c r="Q152" s="71"/>
      <c r="R152" s="71"/>
      <c r="S152" s="71"/>
      <c r="T152" s="72"/>
      <c r="U152" s="34"/>
      <c r="V152" s="34"/>
      <c r="W152" s="34"/>
      <c r="X152" s="34"/>
      <c r="Y152" s="34"/>
      <c r="Z152" s="34"/>
      <c r="AA152" s="34"/>
      <c r="AB152" s="34"/>
      <c r="AC152" s="34"/>
      <c r="AD152" s="34"/>
      <c r="AE152" s="34"/>
      <c r="AT152" s="17" t="s">
        <v>179</v>
      </c>
      <c r="AU152" s="17" t="s">
        <v>89</v>
      </c>
    </row>
    <row r="153" spans="1:47" s="2" customFormat="1" ht="27">
      <c r="A153" s="34"/>
      <c r="B153" s="35"/>
      <c r="C153" s="36"/>
      <c r="D153" s="201" t="s">
        <v>181</v>
      </c>
      <c r="E153" s="36"/>
      <c r="F153" s="206" t="s">
        <v>182</v>
      </c>
      <c r="G153" s="36"/>
      <c r="H153" s="36"/>
      <c r="I153" s="203"/>
      <c r="J153" s="36"/>
      <c r="K153" s="36"/>
      <c r="L153" s="39"/>
      <c r="M153" s="204"/>
      <c r="N153" s="205"/>
      <c r="O153" s="71"/>
      <c r="P153" s="71"/>
      <c r="Q153" s="71"/>
      <c r="R153" s="71"/>
      <c r="S153" s="71"/>
      <c r="T153" s="72"/>
      <c r="U153" s="34"/>
      <c r="V153" s="34"/>
      <c r="W153" s="34"/>
      <c r="X153" s="34"/>
      <c r="Y153" s="34"/>
      <c r="Z153" s="34"/>
      <c r="AA153" s="34"/>
      <c r="AB153" s="34"/>
      <c r="AC153" s="34"/>
      <c r="AD153" s="34"/>
      <c r="AE153" s="34"/>
      <c r="AT153" s="17" t="s">
        <v>181</v>
      </c>
      <c r="AU153" s="17" t="s">
        <v>89</v>
      </c>
    </row>
    <row r="154" spans="1:65" s="2" customFormat="1" ht="16.5" customHeight="1">
      <c r="A154" s="34"/>
      <c r="B154" s="35"/>
      <c r="C154" s="187" t="s">
        <v>191</v>
      </c>
      <c r="D154" s="187" t="s">
        <v>137</v>
      </c>
      <c r="E154" s="188" t="s">
        <v>192</v>
      </c>
      <c r="F154" s="189" t="s">
        <v>193</v>
      </c>
      <c r="G154" s="190" t="s">
        <v>140</v>
      </c>
      <c r="H154" s="191">
        <v>1</v>
      </c>
      <c r="I154" s="192"/>
      <c r="J154" s="193">
        <f>ROUND(I154*H154,2)</f>
        <v>0</v>
      </c>
      <c r="K154" s="194"/>
      <c r="L154" s="39"/>
      <c r="M154" s="195" t="s">
        <v>1</v>
      </c>
      <c r="N154" s="196" t="s">
        <v>44</v>
      </c>
      <c r="O154" s="71"/>
      <c r="P154" s="197">
        <f>O154*H154</f>
        <v>0</v>
      </c>
      <c r="Q154" s="197">
        <v>0</v>
      </c>
      <c r="R154" s="197">
        <f>Q154*H154</f>
        <v>0</v>
      </c>
      <c r="S154" s="197">
        <v>0</v>
      </c>
      <c r="T154" s="198">
        <f>S154*H154</f>
        <v>0</v>
      </c>
      <c r="U154" s="34"/>
      <c r="V154" s="34"/>
      <c r="W154" s="34"/>
      <c r="X154" s="34"/>
      <c r="Y154" s="34"/>
      <c r="Z154" s="34"/>
      <c r="AA154" s="34"/>
      <c r="AB154" s="34"/>
      <c r="AC154" s="34"/>
      <c r="AD154" s="34"/>
      <c r="AE154" s="34"/>
      <c r="AR154" s="199" t="s">
        <v>141</v>
      </c>
      <c r="AT154" s="199" t="s">
        <v>137</v>
      </c>
      <c r="AU154" s="199" t="s">
        <v>89</v>
      </c>
      <c r="AY154" s="17" t="s">
        <v>134</v>
      </c>
      <c r="BE154" s="200">
        <f>IF(N154="základní",J154,0)</f>
        <v>0</v>
      </c>
      <c r="BF154" s="200">
        <f>IF(N154="snížená",J154,0)</f>
        <v>0</v>
      </c>
      <c r="BG154" s="200">
        <f>IF(N154="zákl. přenesená",J154,0)</f>
        <v>0</v>
      </c>
      <c r="BH154" s="200">
        <f>IF(N154="sníž. přenesená",J154,0)</f>
        <v>0</v>
      </c>
      <c r="BI154" s="200">
        <f>IF(N154="nulová",J154,0)</f>
        <v>0</v>
      </c>
      <c r="BJ154" s="17" t="s">
        <v>87</v>
      </c>
      <c r="BK154" s="200">
        <f>ROUND(I154*H154,2)</f>
        <v>0</v>
      </c>
      <c r="BL154" s="17" t="s">
        <v>141</v>
      </c>
      <c r="BM154" s="199" t="s">
        <v>194</v>
      </c>
    </row>
    <row r="155" spans="1:47" s="2" customFormat="1" ht="10">
      <c r="A155" s="34"/>
      <c r="B155" s="35"/>
      <c r="C155" s="36"/>
      <c r="D155" s="201" t="s">
        <v>143</v>
      </c>
      <c r="E155" s="36"/>
      <c r="F155" s="202" t="s">
        <v>193</v>
      </c>
      <c r="G155" s="36"/>
      <c r="H155" s="36"/>
      <c r="I155" s="203"/>
      <c r="J155" s="36"/>
      <c r="K155" s="36"/>
      <c r="L155" s="39"/>
      <c r="M155" s="204"/>
      <c r="N155" s="205"/>
      <c r="O155" s="71"/>
      <c r="P155" s="71"/>
      <c r="Q155" s="71"/>
      <c r="R155" s="71"/>
      <c r="S155" s="71"/>
      <c r="T155" s="72"/>
      <c r="U155" s="34"/>
      <c r="V155" s="34"/>
      <c r="W155" s="34"/>
      <c r="X155" s="34"/>
      <c r="Y155" s="34"/>
      <c r="Z155" s="34"/>
      <c r="AA155" s="34"/>
      <c r="AB155" s="34"/>
      <c r="AC155" s="34"/>
      <c r="AD155" s="34"/>
      <c r="AE155" s="34"/>
      <c r="AT155" s="17" t="s">
        <v>143</v>
      </c>
      <c r="AU155" s="17" t="s">
        <v>89</v>
      </c>
    </row>
    <row r="156" spans="1:47" s="2" customFormat="1" ht="45">
      <c r="A156" s="34"/>
      <c r="B156" s="35"/>
      <c r="C156" s="36"/>
      <c r="D156" s="201" t="s">
        <v>144</v>
      </c>
      <c r="E156" s="36"/>
      <c r="F156" s="206" t="s">
        <v>195</v>
      </c>
      <c r="G156" s="36"/>
      <c r="H156" s="36"/>
      <c r="I156" s="203"/>
      <c r="J156" s="36"/>
      <c r="K156" s="36"/>
      <c r="L156" s="39"/>
      <c r="M156" s="204"/>
      <c r="N156" s="205"/>
      <c r="O156" s="71"/>
      <c r="P156" s="71"/>
      <c r="Q156" s="71"/>
      <c r="R156" s="71"/>
      <c r="S156" s="71"/>
      <c r="T156" s="72"/>
      <c r="U156" s="34"/>
      <c r="V156" s="34"/>
      <c r="W156" s="34"/>
      <c r="X156" s="34"/>
      <c r="Y156" s="34"/>
      <c r="Z156" s="34"/>
      <c r="AA156" s="34"/>
      <c r="AB156" s="34"/>
      <c r="AC156" s="34"/>
      <c r="AD156" s="34"/>
      <c r="AE156" s="34"/>
      <c r="AT156" s="17" t="s">
        <v>144</v>
      </c>
      <c r="AU156" s="17" t="s">
        <v>89</v>
      </c>
    </row>
    <row r="157" spans="2:63" s="12" customFormat="1" ht="22.75" customHeight="1">
      <c r="B157" s="171"/>
      <c r="C157" s="172"/>
      <c r="D157" s="173" t="s">
        <v>78</v>
      </c>
      <c r="E157" s="185" t="s">
        <v>196</v>
      </c>
      <c r="F157" s="185" t="s">
        <v>197</v>
      </c>
      <c r="G157" s="172"/>
      <c r="H157" s="172"/>
      <c r="I157" s="175"/>
      <c r="J157" s="186">
        <f>BK157</f>
        <v>0</v>
      </c>
      <c r="K157" s="172"/>
      <c r="L157" s="177"/>
      <c r="M157" s="178"/>
      <c r="N157" s="179"/>
      <c r="O157" s="179"/>
      <c r="P157" s="180">
        <f>SUM(P158:P163)</f>
        <v>0</v>
      </c>
      <c r="Q157" s="179"/>
      <c r="R157" s="180">
        <f>SUM(R158:R163)</f>
        <v>0</v>
      </c>
      <c r="S157" s="179"/>
      <c r="T157" s="181">
        <f>SUM(T158:T163)</f>
        <v>0</v>
      </c>
      <c r="AR157" s="182" t="s">
        <v>133</v>
      </c>
      <c r="AT157" s="183" t="s">
        <v>78</v>
      </c>
      <c r="AU157" s="183" t="s">
        <v>87</v>
      </c>
      <c r="AY157" s="182" t="s">
        <v>134</v>
      </c>
      <c r="BK157" s="184">
        <f>SUM(BK158:BK163)</f>
        <v>0</v>
      </c>
    </row>
    <row r="158" spans="1:65" s="2" customFormat="1" ht="16.5" customHeight="1">
      <c r="A158" s="34"/>
      <c r="B158" s="35"/>
      <c r="C158" s="187" t="s">
        <v>198</v>
      </c>
      <c r="D158" s="187" t="s">
        <v>137</v>
      </c>
      <c r="E158" s="188" t="s">
        <v>199</v>
      </c>
      <c r="F158" s="189" t="s">
        <v>200</v>
      </c>
      <c r="G158" s="190" t="s">
        <v>140</v>
      </c>
      <c r="H158" s="191">
        <v>1</v>
      </c>
      <c r="I158" s="192"/>
      <c r="J158" s="193">
        <f>ROUND(I158*H158,2)</f>
        <v>0</v>
      </c>
      <c r="K158" s="194"/>
      <c r="L158" s="39"/>
      <c r="M158" s="195" t="s">
        <v>1</v>
      </c>
      <c r="N158" s="196" t="s">
        <v>44</v>
      </c>
      <c r="O158" s="71"/>
      <c r="P158" s="197">
        <f>O158*H158</f>
        <v>0</v>
      </c>
      <c r="Q158" s="197">
        <v>0</v>
      </c>
      <c r="R158" s="197">
        <f>Q158*H158</f>
        <v>0</v>
      </c>
      <c r="S158" s="197">
        <v>0</v>
      </c>
      <c r="T158" s="198">
        <f>S158*H158</f>
        <v>0</v>
      </c>
      <c r="U158" s="34"/>
      <c r="V158" s="34"/>
      <c r="W158" s="34"/>
      <c r="X158" s="34"/>
      <c r="Y158" s="34"/>
      <c r="Z158" s="34"/>
      <c r="AA158" s="34"/>
      <c r="AB158" s="34"/>
      <c r="AC158" s="34"/>
      <c r="AD158" s="34"/>
      <c r="AE158" s="34"/>
      <c r="AR158" s="199" t="s">
        <v>141</v>
      </c>
      <c r="AT158" s="199" t="s">
        <v>137</v>
      </c>
      <c r="AU158" s="199" t="s">
        <v>89</v>
      </c>
      <c r="AY158" s="17" t="s">
        <v>134</v>
      </c>
      <c r="BE158" s="200">
        <f>IF(N158="základní",J158,0)</f>
        <v>0</v>
      </c>
      <c r="BF158" s="200">
        <f>IF(N158="snížená",J158,0)</f>
        <v>0</v>
      </c>
      <c r="BG158" s="200">
        <f>IF(N158="zákl. přenesená",J158,0)</f>
        <v>0</v>
      </c>
      <c r="BH158" s="200">
        <f>IF(N158="sníž. přenesená",J158,0)</f>
        <v>0</v>
      </c>
      <c r="BI158" s="200">
        <f>IF(N158="nulová",J158,0)</f>
        <v>0</v>
      </c>
      <c r="BJ158" s="17" t="s">
        <v>87</v>
      </c>
      <c r="BK158" s="200">
        <f>ROUND(I158*H158,2)</f>
        <v>0</v>
      </c>
      <c r="BL158" s="17" t="s">
        <v>141</v>
      </c>
      <c r="BM158" s="199" t="s">
        <v>201</v>
      </c>
    </row>
    <row r="159" spans="1:47" s="2" customFormat="1" ht="10">
      <c r="A159" s="34"/>
      <c r="B159" s="35"/>
      <c r="C159" s="36"/>
      <c r="D159" s="201" t="s">
        <v>143</v>
      </c>
      <c r="E159" s="36"/>
      <c r="F159" s="202" t="s">
        <v>200</v>
      </c>
      <c r="G159" s="36"/>
      <c r="H159" s="36"/>
      <c r="I159" s="203"/>
      <c r="J159" s="36"/>
      <c r="K159" s="36"/>
      <c r="L159" s="39"/>
      <c r="M159" s="204"/>
      <c r="N159" s="205"/>
      <c r="O159" s="71"/>
      <c r="P159" s="71"/>
      <c r="Q159" s="71"/>
      <c r="R159" s="71"/>
      <c r="S159" s="71"/>
      <c r="T159" s="72"/>
      <c r="U159" s="34"/>
      <c r="V159" s="34"/>
      <c r="W159" s="34"/>
      <c r="X159" s="34"/>
      <c r="Y159" s="34"/>
      <c r="Z159" s="34"/>
      <c r="AA159" s="34"/>
      <c r="AB159" s="34"/>
      <c r="AC159" s="34"/>
      <c r="AD159" s="34"/>
      <c r="AE159" s="34"/>
      <c r="AT159" s="17" t="s">
        <v>143</v>
      </c>
      <c r="AU159" s="17" t="s">
        <v>89</v>
      </c>
    </row>
    <row r="160" spans="1:47" s="2" customFormat="1" ht="36">
      <c r="A160" s="34"/>
      <c r="B160" s="35"/>
      <c r="C160" s="36"/>
      <c r="D160" s="201" t="s">
        <v>144</v>
      </c>
      <c r="E160" s="36"/>
      <c r="F160" s="206" t="s">
        <v>202</v>
      </c>
      <c r="G160" s="36"/>
      <c r="H160" s="36"/>
      <c r="I160" s="203"/>
      <c r="J160" s="36"/>
      <c r="K160" s="36"/>
      <c r="L160" s="39"/>
      <c r="M160" s="204"/>
      <c r="N160" s="205"/>
      <c r="O160" s="71"/>
      <c r="P160" s="71"/>
      <c r="Q160" s="71"/>
      <c r="R160" s="71"/>
      <c r="S160" s="71"/>
      <c r="T160" s="72"/>
      <c r="U160" s="34"/>
      <c r="V160" s="34"/>
      <c r="W160" s="34"/>
      <c r="X160" s="34"/>
      <c r="Y160" s="34"/>
      <c r="Z160" s="34"/>
      <c r="AA160" s="34"/>
      <c r="AB160" s="34"/>
      <c r="AC160" s="34"/>
      <c r="AD160" s="34"/>
      <c r="AE160" s="34"/>
      <c r="AT160" s="17" t="s">
        <v>144</v>
      </c>
      <c r="AU160" s="17" t="s">
        <v>89</v>
      </c>
    </row>
    <row r="161" spans="1:65" s="2" customFormat="1" ht="16.5" customHeight="1">
      <c r="A161" s="34"/>
      <c r="B161" s="35"/>
      <c r="C161" s="187" t="s">
        <v>203</v>
      </c>
      <c r="D161" s="187" t="s">
        <v>137</v>
      </c>
      <c r="E161" s="188" t="s">
        <v>204</v>
      </c>
      <c r="F161" s="189" t="s">
        <v>205</v>
      </c>
      <c r="G161" s="190" t="s">
        <v>140</v>
      </c>
      <c r="H161" s="191">
        <v>9</v>
      </c>
      <c r="I161" s="192"/>
      <c r="J161" s="193">
        <f>ROUND(I161*H161,2)</f>
        <v>0</v>
      </c>
      <c r="K161" s="194"/>
      <c r="L161" s="39"/>
      <c r="M161" s="195" t="s">
        <v>1</v>
      </c>
      <c r="N161" s="196" t="s">
        <v>44</v>
      </c>
      <c r="O161" s="71"/>
      <c r="P161" s="197">
        <f>O161*H161</f>
        <v>0</v>
      </c>
      <c r="Q161" s="197">
        <v>0</v>
      </c>
      <c r="R161" s="197">
        <f>Q161*H161</f>
        <v>0</v>
      </c>
      <c r="S161" s="197">
        <v>0</v>
      </c>
      <c r="T161" s="198">
        <f>S161*H161</f>
        <v>0</v>
      </c>
      <c r="U161" s="34"/>
      <c r="V161" s="34"/>
      <c r="W161" s="34"/>
      <c r="X161" s="34"/>
      <c r="Y161" s="34"/>
      <c r="Z161" s="34"/>
      <c r="AA161" s="34"/>
      <c r="AB161" s="34"/>
      <c r="AC161" s="34"/>
      <c r="AD161" s="34"/>
      <c r="AE161" s="34"/>
      <c r="AR161" s="199" t="s">
        <v>141</v>
      </c>
      <c r="AT161" s="199" t="s">
        <v>137</v>
      </c>
      <c r="AU161" s="199" t="s">
        <v>89</v>
      </c>
      <c r="AY161" s="17" t="s">
        <v>134</v>
      </c>
      <c r="BE161" s="200">
        <f>IF(N161="základní",J161,0)</f>
        <v>0</v>
      </c>
      <c r="BF161" s="200">
        <f>IF(N161="snížená",J161,0)</f>
        <v>0</v>
      </c>
      <c r="BG161" s="200">
        <f>IF(N161="zákl. přenesená",J161,0)</f>
        <v>0</v>
      </c>
      <c r="BH161" s="200">
        <f>IF(N161="sníž. přenesená",J161,0)</f>
        <v>0</v>
      </c>
      <c r="BI161" s="200">
        <f>IF(N161="nulová",J161,0)</f>
        <v>0</v>
      </c>
      <c r="BJ161" s="17" t="s">
        <v>87</v>
      </c>
      <c r="BK161" s="200">
        <f>ROUND(I161*H161,2)</f>
        <v>0</v>
      </c>
      <c r="BL161" s="17" t="s">
        <v>141</v>
      </c>
      <c r="BM161" s="199" t="s">
        <v>206</v>
      </c>
    </row>
    <row r="162" spans="1:47" s="2" customFormat="1" ht="10">
      <c r="A162" s="34"/>
      <c r="B162" s="35"/>
      <c r="C162" s="36"/>
      <c r="D162" s="201" t="s">
        <v>143</v>
      </c>
      <c r="E162" s="36"/>
      <c r="F162" s="202" t="s">
        <v>205</v>
      </c>
      <c r="G162" s="36"/>
      <c r="H162" s="36"/>
      <c r="I162" s="203"/>
      <c r="J162" s="36"/>
      <c r="K162" s="36"/>
      <c r="L162" s="39"/>
      <c r="M162" s="204"/>
      <c r="N162" s="205"/>
      <c r="O162" s="71"/>
      <c r="P162" s="71"/>
      <c r="Q162" s="71"/>
      <c r="R162" s="71"/>
      <c r="S162" s="71"/>
      <c r="T162" s="72"/>
      <c r="U162" s="34"/>
      <c r="V162" s="34"/>
      <c r="W162" s="34"/>
      <c r="X162" s="34"/>
      <c r="Y162" s="34"/>
      <c r="Z162" s="34"/>
      <c r="AA162" s="34"/>
      <c r="AB162" s="34"/>
      <c r="AC162" s="34"/>
      <c r="AD162" s="34"/>
      <c r="AE162" s="34"/>
      <c r="AT162" s="17" t="s">
        <v>143</v>
      </c>
      <c r="AU162" s="17" t="s">
        <v>89</v>
      </c>
    </row>
    <row r="163" spans="1:47" s="2" customFormat="1" ht="45">
      <c r="A163" s="34"/>
      <c r="B163" s="35"/>
      <c r="C163" s="36"/>
      <c r="D163" s="201" t="s">
        <v>144</v>
      </c>
      <c r="E163" s="36"/>
      <c r="F163" s="206" t="s">
        <v>207</v>
      </c>
      <c r="G163" s="36"/>
      <c r="H163" s="36"/>
      <c r="I163" s="203"/>
      <c r="J163" s="36"/>
      <c r="K163" s="36"/>
      <c r="L163" s="39"/>
      <c r="M163" s="204"/>
      <c r="N163" s="205"/>
      <c r="O163" s="71"/>
      <c r="P163" s="71"/>
      <c r="Q163" s="71"/>
      <c r="R163" s="71"/>
      <c r="S163" s="71"/>
      <c r="T163" s="72"/>
      <c r="U163" s="34"/>
      <c r="V163" s="34"/>
      <c r="W163" s="34"/>
      <c r="X163" s="34"/>
      <c r="Y163" s="34"/>
      <c r="Z163" s="34"/>
      <c r="AA163" s="34"/>
      <c r="AB163" s="34"/>
      <c r="AC163" s="34"/>
      <c r="AD163" s="34"/>
      <c r="AE163" s="34"/>
      <c r="AT163" s="17" t="s">
        <v>144</v>
      </c>
      <c r="AU163" s="17" t="s">
        <v>89</v>
      </c>
    </row>
    <row r="164" spans="2:63" s="12" customFormat="1" ht="22.75" customHeight="1">
      <c r="B164" s="171"/>
      <c r="C164" s="172"/>
      <c r="D164" s="173" t="s">
        <v>78</v>
      </c>
      <c r="E164" s="185" t="s">
        <v>208</v>
      </c>
      <c r="F164" s="185" t="s">
        <v>209</v>
      </c>
      <c r="G164" s="172"/>
      <c r="H164" s="172"/>
      <c r="I164" s="175"/>
      <c r="J164" s="186">
        <f>BK164</f>
        <v>0</v>
      </c>
      <c r="K164" s="172"/>
      <c r="L164" s="177"/>
      <c r="M164" s="178"/>
      <c r="N164" s="179"/>
      <c r="O164" s="179"/>
      <c r="P164" s="180">
        <f>SUM(P165:P170)</f>
        <v>0</v>
      </c>
      <c r="Q164" s="179"/>
      <c r="R164" s="180">
        <f>SUM(R165:R170)</f>
        <v>0</v>
      </c>
      <c r="S164" s="179"/>
      <c r="T164" s="181">
        <f>SUM(T165:T170)</f>
        <v>0</v>
      </c>
      <c r="AR164" s="182" t="s">
        <v>133</v>
      </c>
      <c r="AT164" s="183" t="s">
        <v>78</v>
      </c>
      <c r="AU164" s="183" t="s">
        <v>87</v>
      </c>
      <c r="AY164" s="182" t="s">
        <v>134</v>
      </c>
      <c r="BK164" s="184">
        <f>SUM(BK165:BK170)</f>
        <v>0</v>
      </c>
    </row>
    <row r="165" spans="1:65" s="2" customFormat="1" ht="24.15" customHeight="1">
      <c r="A165" s="34"/>
      <c r="B165" s="35"/>
      <c r="C165" s="187" t="s">
        <v>210</v>
      </c>
      <c r="D165" s="187" t="s">
        <v>137</v>
      </c>
      <c r="E165" s="188" t="s">
        <v>211</v>
      </c>
      <c r="F165" s="189" t="s">
        <v>212</v>
      </c>
      <c r="G165" s="190" t="s">
        <v>140</v>
      </c>
      <c r="H165" s="191">
        <v>1</v>
      </c>
      <c r="I165" s="192"/>
      <c r="J165" s="193">
        <f>ROUND(I165*H165,2)</f>
        <v>0</v>
      </c>
      <c r="K165" s="194"/>
      <c r="L165" s="39"/>
      <c r="M165" s="195" t="s">
        <v>1</v>
      </c>
      <c r="N165" s="196" t="s">
        <v>44</v>
      </c>
      <c r="O165" s="71"/>
      <c r="P165" s="197">
        <f>O165*H165</f>
        <v>0</v>
      </c>
      <c r="Q165" s="197">
        <v>0</v>
      </c>
      <c r="R165" s="197">
        <f>Q165*H165</f>
        <v>0</v>
      </c>
      <c r="S165" s="197">
        <v>0</v>
      </c>
      <c r="T165" s="198">
        <f>S165*H165</f>
        <v>0</v>
      </c>
      <c r="U165" s="34"/>
      <c r="V165" s="34"/>
      <c r="W165" s="34"/>
      <c r="X165" s="34"/>
      <c r="Y165" s="34"/>
      <c r="Z165" s="34"/>
      <c r="AA165" s="34"/>
      <c r="AB165" s="34"/>
      <c r="AC165" s="34"/>
      <c r="AD165" s="34"/>
      <c r="AE165" s="34"/>
      <c r="AR165" s="199" t="s">
        <v>141</v>
      </c>
      <c r="AT165" s="199" t="s">
        <v>137</v>
      </c>
      <c r="AU165" s="199" t="s">
        <v>89</v>
      </c>
      <c r="AY165" s="17" t="s">
        <v>134</v>
      </c>
      <c r="BE165" s="200">
        <f>IF(N165="základní",J165,0)</f>
        <v>0</v>
      </c>
      <c r="BF165" s="200">
        <f>IF(N165="snížená",J165,0)</f>
        <v>0</v>
      </c>
      <c r="BG165" s="200">
        <f>IF(N165="zákl. přenesená",J165,0)</f>
        <v>0</v>
      </c>
      <c r="BH165" s="200">
        <f>IF(N165="sníž. přenesená",J165,0)</f>
        <v>0</v>
      </c>
      <c r="BI165" s="200">
        <f>IF(N165="nulová",J165,0)</f>
        <v>0</v>
      </c>
      <c r="BJ165" s="17" t="s">
        <v>87</v>
      </c>
      <c r="BK165" s="200">
        <f>ROUND(I165*H165,2)</f>
        <v>0</v>
      </c>
      <c r="BL165" s="17" t="s">
        <v>141</v>
      </c>
      <c r="BM165" s="199" t="s">
        <v>213</v>
      </c>
    </row>
    <row r="166" spans="1:47" s="2" customFormat="1" ht="10">
      <c r="A166" s="34"/>
      <c r="B166" s="35"/>
      <c r="C166" s="36"/>
      <c r="D166" s="201" t="s">
        <v>143</v>
      </c>
      <c r="E166" s="36"/>
      <c r="F166" s="202" t="s">
        <v>212</v>
      </c>
      <c r="G166" s="36"/>
      <c r="H166" s="36"/>
      <c r="I166" s="203"/>
      <c r="J166" s="36"/>
      <c r="K166" s="36"/>
      <c r="L166" s="39"/>
      <c r="M166" s="204"/>
      <c r="N166" s="205"/>
      <c r="O166" s="71"/>
      <c r="P166" s="71"/>
      <c r="Q166" s="71"/>
      <c r="R166" s="71"/>
      <c r="S166" s="71"/>
      <c r="T166" s="72"/>
      <c r="U166" s="34"/>
      <c r="V166" s="34"/>
      <c r="W166" s="34"/>
      <c r="X166" s="34"/>
      <c r="Y166" s="34"/>
      <c r="Z166" s="34"/>
      <c r="AA166" s="34"/>
      <c r="AB166" s="34"/>
      <c r="AC166" s="34"/>
      <c r="AD166" s="34"/>
      <c r="AE166" s="34"/>
      <c r="AT166" s="17" t="s">
        <v>143</v>
      </c>
      <c r="AU166" s="17" t="s">
        <v>89</v>
      </c>
    </row>
    <row r="167" spans="1:47" s="2" customFormat="1" ht="81">
      <c r="A167" s="34"/>
      <c r="B167" s="35"/>
      <c r="C167" s="36"/>
      <c r="D167" s="201" t="s">
        <v>144</v>
      </c>
      <c r="E167" s="36"/>
      <c r="F167" s="206" t="s">
        <v>214</v>
      </c>
      <c r="G167" s="36"/>
      <c r="H167" s="36"/>
      <c r="I167" s="203"/>
      <c r="J167" s="36"/>
      <c r="K167" s="36"/>
      <c r="L167" s="39"/>
      <c r="M167" s="204"/>
      <c r="N167" s="205"/>
      <c r="O167" s="71"/>
      <c r="P167" s="71"/>
      <c r="Q167" s="71"/>
      <c r="R167" s="71"/>
      <c r="S167" s="71"/>
      <c r="T167" s="72"/>
      <c r="U167" s="34"/>
      <c r="V167" s="34"/>
      <c r="W167" s="34"/>
      <c r="X167" s="34"/>
      <c r="Y167" s="34"/>
      <c r="Z167" s="34"/>
      <c r="AA167" s="34"/>
      <c r="AB167" s="34"/>
      <c r="AC167" s="34"/>
      <c r="AD167" s="34"/>
      <c r="AE167" s="34"/>
      <c r="AT167" s="17" t="s">
        <v>144</v>
      </c>
      <c r="AU167" s="17" t="s">
        <v>89</v>
      </c>
    </row>
    <row r="168" spans="1:65" s="2" customFormat="1" ht="24.15" customHeight="1">
      <c r="A168" s="34"/>
      <c r="B168" s="35"/>
      <c r="C168" s="187" t="s">
        <v>215</v>
      </c>
      <c r="D168" s="187" t="s">
        <v>137</v>
      </c>
      <c r="E168" s="188" t="s">
        <v>216</v>
      </c>
      <c r="F168" s="189" t="s">
        <v>217</v>
      </c>
      <c r="G168" s="190" t="s">
        <v>140</v>
      </c>
      <c r="H168" s="191">
        <v>1</v>
      </c>
      <c r="I168" s="192"/>
      <c r="J168" s="193">
        <f>ROUND(I168*H168,2)</f>
        <v>0</v>
      </c>
      <c r="K168" s="194"/>
      <c r="L168" s="39"/>
      <c r="M168" s="195" t="s">
        <v>1</v>
      </c>
      <c r="N168" s="196" t="s">
        <v>44</v>
      </c>
      <c r="O168" s="71"/>
      <c r="P168" s="197">
        <f>O168*H168</f>
        <v>0</v>
      </c>
      <c r="Q168" s="197">
        <v>0</v>
      </c>
      <c r="R168" s="197">
        <f>Q168*H168</f>
        <v>0</v>
      </c>
      <c r="S168" s="197">
        <v>0</v>
      </c>
      <c r="T168" s="198">
        <f>S168*H168</f>
        <v>0</v>
      </c>
      <c r="U168" s="34"/>
      <c r="V168" s="34"/>
      <c r="W168" s="34"/>
      <c r="X168" s="34"/>
      <c r="Y168" s="34"/>
      <c r="Z168" s="34"/>
      <c r="AA168" s="34"/>
      <c r="AB168" s="34"/>
      <c r="AC168" s="34"/>
      <c r="AD168" s="34"/>
      <c r="AE168" s="34"/>
      <c r="AR168" s="199" t="s">
        <v>141</v>
      </c>
      <c r="AT168" s="199" t="s">
        <v>137</v>
      </c>
      <c r="AU168" s="199" t="s">
        <v>89</v>
      </c>
      <c r="AY168" s="17" t="s">
        <v>134</v>
      </c>
      <c r="BE168" s="200">
        <f>IF(N168="základní",J168,0)</f>
        <v>0</v>
      </c>
      <c r="BF168" s="200">
        <f>IF(N168="snížená",J168,0)</f>
        <v>0</v>
      </c>
      <c r="BG168" s="200">
        <f>IF(N168="zákl. přenesená",J168,0)</f>
        <v>0</v>
      </c>
      <c r="BH168" s="200">
        <f>IF(N168="sníž. přenesená",J168,0)</f>
        <v>0</v>
      </c>
      <c r="BI168" s="200">
        <f>IF(N168="nulová",J168,0)</f>
        <v>0</v>
      </c>
      <c r="BJ168" s="17" t="s">
        <v>87</v>
      </c>
      <c r="BK168" s="200">
        <f>ROUND(I168*H168,2)</f>
        <v>0</v>
      </c>
      <c r="BL168" s="17" t="s">
        <v>141</v>
      </c>
      <c r="BM168" s="199" t="s">
        <v>218</v>
      </c>
    </row>
    <row r="169" spans="1:47" s="2" customFormat="1" ht="10">
      <c r="A169" s="34"/>
      <c r="B169" s="35"/>
      <c r="C169" s="36"/>
      <c r="D169" s="201" t="s">
        <v>143</v>
      </c>
      <c r="E169" s="36"/>
      <c r="F169" s="202" t="s">
        <v>217</v>
      </c>
      <c r="G169" s="36"/>
      <c r="H169" s="36"/>
      <c r="I169" s="203"/>
      <c r="J169" s="36"/>
      <c r="K169" s="36"/>
      <c r="L169" s="39"/>
      <c r="M169" s="204"/>
      <c r="N169" s="205"/>
      <c r="O169" s="71"/>
      <c r="P169" s="71"/>
      <c r="Q169" s="71"/>
      <c r="R169" s="71"/>
      <c r="S169" s="71"/>
      <c r="T169" s="72"/>
      <c r="U169" s="34"/>
      <c r="V169" s="34"/>
      <c r="W169" s="34"/>
      <c r="X169" s="34"/>
      <c r="Y169" s="34"/>
      <c r="Z169" s="34"/>
      <c r="AA169" s="34"/>
      <c r="AB169" s="34"/>
      <c r="AC169" s="34"/>
      <c r="AD169" s="34"/>
      <c r="AE169" s="34"/>
      <c r="AT169" s="17" t="s">
        <v>143</v>
      </c>
      <c r="AU169" s="17" t="s">
        <v>89</v>
      </c>
    </row>
    <row r="170" spans="1:47" s="2" customFormat="1" ht="18">
      <c r="A170" s="34"/>
      <c r="B170" s="35"/>
      <c r="C170" s="36"/>
      <c r="D170" s="201" t="s">
        <v>144</v>
      </c>
      <c r="E170" s="36"/>
      <c r="F170" s="206" t="s">
        <v>219</v>
      </c>
      <c r="G170" s="36"/>
      <c r="H170" s="36"/>
      <c r="I170" s="203"/>
      <c r="J170" s="36"/>
      <c r="K170" s="36"/>
      <c r="L170" s="39"/>
      <c r="M170" s="209"/>
      <c r="N170" s="210"/>
      <c r="O170" s="211"/>
      <c r="P170" s="211"/>
      <c r="Q170" s="211"/>
      <c r="R170" s="211"/>
      <c r="S170" s="211"/>
      <c r="T170" s="212"/>
      <c r="U170" s="34"/>
      <c r="V170" s="34"/>
      <c r="W170" s="34"/>
      <c r="X170" s="34"/>
      <c r="Y170" s="34"/>
      <c r="Z170" s="34"/>
      <c r="AA170" s="34"/>
      <c r="AB170" s="34"/>
      <c r="AC170" s="34"/>
      <c r="AD170" s="34"/>
      <c r="AE170" s="34"/>
      <c r="AT170" s="17" t="s">
        <v>144</v>
      </c>
      <c r="AU170" s="17" t="s">
        <v>89</v>
      </c>
    </row>
    <row r="171" spans="1:31" s="2" customFormat="1" ht="7" customHeight="1">
      <c r="A171" s="34"/>
      <c r="B171" s="54"/>
      <c r="C171" s="55"/>
      <c r="D171" s="55"/>
      <c r="E171" s="55"/>
      <c r="F171" s="55"/>
      <c r="G171" s="55"/>
      <c r="H171" s="55"/>
      <c r="I171" s="55"/>
      <c r="J171" s="55"/>
      <c r="K171" s="55"/>
      <c r="L171" s="39"/>
      <c r="M171" s="34"/>
      <c r="O171" s="34"/>
      <c r="P171" s="34"/>
      <c r="Q171" s="34"/>
      <c r="R171" s="34"/>
      <c r="S171" s="34"/>
      <c r="T171" s="34"/>
      <c r="U171" s="34"/>
      <c r="V171" s="34"/>
      <c r="W171" s="34"/>
      <c r="X171" s="34"/>
      <c r="Y171" s="34"/>
      <c r="Z171" s="34"/>
      <c r="AA171" s="34"/>
      <c r="AB171" s="34"/>
      <c r="AC171" s="34"/>
      <c r="AD171" s="34"/>
      <c r="AE171" s="34"/>
    </row>
  </sheetData>
  <sheetProtection algorithmName="SHA-512" hashValue="p2+Raz0T9bgmB4Kn3IvsURwJTTru2lnFtgZsaMNrjzl0vjWWOuIV1dJs4vpqHfSA79S5Mksg7Chb7lB8A9O70Q==" saltValue="Fpi+dlj93fi1MmK+fhXZD152NWMMpvCmQCKSoPcLGUgJ8qxPkaRYoEFYujhvWvu3B53HybQWwOrOoeYTLLiQ+A==" spinCount="100000" sheet="1" objects="1" scenarios="1" formatColumns="0" formatRows="0" autoFilter="0"/>
  <autoFilter ref="C120:K170"/>
  <mergeCells count="9">
    <mergeCell ref="E87:H87"/>
    <mergeCell ref="E111:H111"/>
    <mergeCell ref="E113:H113"/>
    <mergeCell ref="L2:V2"/>
    <mergeCell ref="E7:H7"/>
    <mergeCell ref="E9:H9"/>
    <mergeCell ref="E18:H18"/>
    <mergeCell ref="E27:H27"/>
    <mergeCell ref="E85:H85"/>
  </mergeCells>
  <hyperlinks>
    <hyperlink ref="F147" r:id="rId1" display="https://podminky.urs.cz/item/CS_URS_2021_01/034103000"/>
    <hyperlink ref="F152" r:id="rId2" display="https://podminky.urs.cz/item/CS_URS_2021_01/034203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451"/>
  <sheetViews>
    <sheetView showGridLines="0" workbookViewId="0" topLeftCell="A1"/>
  </sheetViews>
  <sheetFormatPr defaultColWidth="9.140625" defaultRowHeight="12"/>
  <cols>
    <col min="1" max="1" width="8.28125" style="1" customWidth="1"/>
    <col min="2" max="2" width="1.28515625" style="1" customWidth="1"/>
    <col min="3" max="3" width="4.140625" style="1" customWidth="1"/>
    <col min="4" max="4" width="4.28125" style="1" customWidth="1"/>
    <col min="5" max="5" width="17.140625" style="1" customWidth="1"/>
    <col min="6" max="6" width="50.7109375" style="1" customWidth="1"/>
    <col min="7" max="7" width="7.421875" style="1" customWidth="1"/>
    <col min="8" max="8" width="14.00390625" style="1" customWidth="1"/>
    <col min="9" max="9" width="15.7109375" style="1" customWidth="1"/>
    <col min="10" max="10" width="22.28125" style="1" customWidth="1"/>
    <col min="11" max="11" width="22.28125" style="1" hidden="1" customWidth="1"/>
    <col min="12" max="12" width="9.28125" style="1" customWidth="1"/>
    <col min="13" max="13" width="10.710937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7" customHeight="1">
      <c r="L2" s="299"/>
      <c r="M2" s="299"/>
      <c r="N2" s="299"/>
      <c r="O2" s="299"/>
      <c r="P2" s="299"/>
      <c r="Q2" s="299"/>
      <c r="R2" s="299"/>
      <c r="S2" s="299"/>
      <c r="T2" s="299"/>
      <c r="U2" s="299"/>
      <c r="V2" s="299"/>
      <c r="AT2" s="17" t="s">
        <v>92</v>
      </c>
    </row>
    <row r="3" spans="2:46" s="1" customFormat="1" ht="7" customHeight="1">
      <c r="B3" s="108"/>
      <c r="C3" s="109"/>
      <c r="D3" s="109"/>
      <c r="E3" s="109"/>
      <c r="F3" s="109"/>
      <c r="G3" s="109"/>
      <c r="H3" s="109"/>
      <c r="I3" s="109"/>
      <c r="J3" s="109"/>
      <c r="K3" s="109"/>
      <c r="L3" s="20"/>
      <c r="AT3" s="17" t="s">
        <v>89</v>
      </c>
    </row>
    <row r="4" spans="2:46" s="1" customFormat="1" ht="25" customHeight="1">
      <c r="B4" s="20"/>
      <c r="D4" s="110" t="s">
        <v>105</v>
      </c>
      <c r="L4" s="20"/>
      <c r="M4" s="111" t="s">
        <v>10</v>
      </c>
      <c r="AT4" s="17" t="s">
        <v>4</v>
      </c>
    </row>
    <row r="5" spans="2:12" s="1" customFormat="1" ht="7" customHeight="1">
      <c r="B5" s="20"/>
      <c r="L5" s="20"/>
    </row>
    <row r="6" spans="2:12" s="1" customFormat="1" ht="12" customHeight="1">
      <c r="B6" s="20"/>
      <c r="D6" s="112" t="s">
        <v>16</v>
      </c>
      <c r="L6" s="20"/>
    </row>
    <row r="7" spans="2:12" s="1" customFormat="1" ht="16.5" customHeight="1">
      <c r="B7" s="20"/>
      <c r="E7" s="300" t="str">
        <f>'Rekapitulace stavby'!K6</f>
        <v>Oprava místní komunikace v ulici Palackého, Náměšť nad Oslavou</v>
      </c>
      <c r="F7" s="301"/>
      <c r="G7" s="301"/>
      <c r="H7" s="301"/>
      <c r="L7" s="20"/>
    </row>
    <row r="8" spans="1:31" s="2" customFormat="1" ht="12" customHeight="1">
      <c r="A8" s="34"/>
      <c r="B8" s="39"/>
      <c r="C8" s="34"/>
      <c r="D8" s="112" t="s">
        <v>106</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302" t="s">
        <v>220</v>
      </c>
      <c r="F9" s="303"/>
      <c r="G9" s="303"/>
      <c r="H9" s="303"/>
      <c r="I9" s="34"/>
      <c r="J9" s="34"/>
      <c r="K9" s="34"/>
      <c r="L9" s="51"/>
      <c r="S9" s="34"/>
      <c r="T9" s="34"/>
      <c r="U9" s="34"/>
      <c r="V9" s="34"/>
      <c r="W9" s="34"/>
      <c r="X9" s="34"/>
      <c r="Y9" s="34"/>
      <c r="Z9" s="34"/>
      <c r="AA9" s="34"/>
      <c r="AB9" s="34"/>
      <c r="AC9" s="34"/>
      <c r="AD9" s="34"/>
      <c r="AE9" s="34"/>
    </row>
    <row r="10" spans="1:31" s="2" customFormat="1" ht="10">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20</v>
      </c>
      <c r="E12" s="34"/>
      <c r="F12" s="113" t="s">
        <v>21</v>
      </c>
      <c r="G12" s="34"/>
      <c r="H12" s="34"/>
      <c r="I12" s="112" t="s">
        <v>22</v>
      </c>
      <c r="J12" s="114" t="str">
        <f>'Rekapitulace stavby'!AN8</f>
        <v>27. 11. 2021</v>
      </c>
      <c r="K12" s="34"/>
      <c r="L12" s="51"/>
      <c r="S12" s="34"/>
      <c r="T12" s="34"/>
      <c r="U12" s="34"/>
      <c r="V12" s="34"/>
      <c r="W12" s="34"/>
      <c r="X12" s="34"/>
      <c r="Y12" s="34"/>
      <c r="Z12" s="34"/>
      <c r="AA12" s="34"/>
      <c r="AB12" s="34"/>
      <c r="AC12" s="34"/>
      <c r="AD12" s="34"/>
      <c r="AE12" s="34"/>
    </row>
    <row r="13" spans="1:31" s="2" customFormat="1" ht="10.75"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7"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04" t="str">
        <f>'Rekapitulace stavby'!E14</f>
        <v>Vyplň údaj</v>
      </c>
      <c r="F18" s="305"/>
      <c r="G18" s="305"/>
      <c r="H18" s="305"/>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7"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7"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37</v>
      </c>
      <c r="E23" s="34"/>
      <c r="F23" s="34"/>
      <c r="G23" s="34"/>
      <c r="H23" s="34"/>
      <c r="I23" s="112" t="s">
        <v>25</v>
      </c>
      <c r="J23" s="113"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
        <v>34</v>
      </c>
      <c r="F24" s="34"/>
      <c r="G24" s="34"/>
      <c r="H24" s="34"/>
      <c r="I24" s="112" t="s">
        <v>28</v>
      </c>
      <c r="J24" s="113" t="s">
        <v>1</v>
      </c>
      <c r="K24" s="34"/>
      <c r="L24" s="51"/>
      <c r="S24" s="34"/>
      <c r="T24" s="34"/>
      <c r="U24" s="34"/>
      <c r="V24" s="34"/>
      <c r="W24" s="34"/>
      <c r="X24" s="34"/>
      <c r="Y24" s="34"/>
      <c r="Z24" s="34"/>
      <c r="AA24" s="34"/>
      <c r="AB24" s="34"/>
      <c r="AC24" s="34"/>
      <c r="AD24" s="34"/>
      <c r="AE24" s="34"/>
    </row>
    <row r="25" spans="1:31" s="2" customFormat="1" ht="7"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38</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306" t="s">
        <v>1</v>
      </c>
      <c r="F27" s="306"/>
      <c r="G27" s="306"/>
      <c r="H27" s="306"/>
      <c r="I27" s="115"/>
      <c r="J27" s="115"/>
      <c r="K27" s="115"/>
      <c r="L27" s="117"/>
      <c r="S27" s="115"/>
      <c r="T27" s="115"/>
      <c r="U27" s="115"/>
      <c r="V27" s="115"/>
      <c r="W27" s="115"/>
      <c r="X27" s="115"/>
      <c r="Y27" s="115"/>
      <c r="Z27" s="115"/>
      <c r="AA27" s="115"/>
      <c r="AB27" s="115"/>
      <c r="AC27" s="115"/>
      <c r="AD27" s="115"/>
      <c r="AE27" s="115"/>
    </row>
    <row r="28" spans="1:31" s="2" customFormat="1" ht="7"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7"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4" customHeight="1">
      <c r="A30" s="34"/>
      <c r="B30" s="39"/>
      <c r="C30" s="34"/>
      <c r="D30" s="119" t="s">
        <v>39</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7"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 customHeight="1">
      <c r="A32" s="34"/>
      <c r="B32" s="39"/>
      <c r="C32" s="34"/>
      <c r="D32" s="34"/>
      <c r="E32" s="34"/>
      <c r="F32" s="121" t="s">
        <v>41</v>
      </c>
      <c r="G32" s="34"/>
      <c r="H32" s="34"/>
      <c r="I32" s="121" t="s">
        <v>40</v>
      </c>
      <c r="J32" s="121" t="s">
        <v>42</v>
      </c>
      <c r="K32" s="34"/>
      <c r="L32" s="51"/>
      <c r="S32" s="34"/>
      <c r="T32" s="34"/>
      <c r="U32" s="34"/>
      <c r="V32" s="34"/>
      <c r="W32" s="34"/>
      <c r="X32" s="34"/>
      <c r="Y32" s="34"/>
      <c r="Z32" s="34"/>
      <c r="AA32" s="34"/>
      <c r="AB32" s="34"/>
      <c r="AC32" s="34"/>
      <c r="AD32" s="34"/>
      <c r="AE32" s="34"/>
    </row>
    <row r="33" spans="1:31" s="2" customFormat="1" ht="14.4" customHeight="1">
      <c r="A33" s="34"/>
      <c r="B33" s="39"/>
      <c r="C33" s="34"/>
      <c r="D33" s="122" t="s">
        <v>43</v>
      </c>
      <c r="E33" s="112" t="s">
        <v>44</v>
      </c>
      <c r="F33" s="123">
        <f>ROUND((SUM(BE124:BE450)),2)</f>
        <v>0</v>
      </c>
      <c r="G33" s="34"/>
      <c r="H33" s="34"/>
      <c r="I33" s="124">
        <v>0.21</v>
      </c>
      <c r="J33" s="123">
        <f>ROUND(((SUM(BE124:BE450))*I33),2)</f>
        <v>0</v>
      </c>
      <c r="K33" s="34"/>
      <c r="L33" s="51"/>
      <c r="S33" s="34"/>
      <c r="T33" s="34"/>
      <c r="U33" s="34"/>
      <c r="V33" s="34"/>
      <c r="W33" s="34"/>
      <c r="X33" s="34"/>
      <c r="Y33" s="34"/>
      <c r="Z33" s="34"/>
      <c r="AA33" s="34"/>
      <c r="AB33" s="34"/>
      <c r="AC33" s="34"/>
      <c r="AD33" s="34"/>
      <c r="AE33" s="34"/>
    </row>
    <row r="34" spans="1:31" s="2" customFormat="1" ht="14.4" customHeight="1">
      <c r="A34" s="34"/>
      <c r="B34" s="39"/>
      <c r="C34" s="34"/>
      <c r="D34" s="34"/>
      <c r="E34" s="112" t="s">
        <v>45</v>
      </c>
      <c r="F34" s="123">
        <f>ROUND((SUM(BF124:BF450)),2)</f>
        <v>0</v>
      </c>
      <c r="G34" s="34"/>
      <c r="H34" s="34"/>
      <c r="I34" s="124">
        <v>0.15</v>
      </c>
      <c r="J34" s="123">
        <f>ROUND(((SUM(BF124:BF450))*I34),2)</f>
        <v>0</v>
      </c>
      <c r="K34" s="34"/>
      <c r="L34" s="51"/>
      <c r="S34" s="34"/>
      <c r="T34" s="34"/>
      <c r="U34" s="34"/>
      <c r="V34" s="34"/>
      <c r="W34" s="34"/>
      <c r="X34" s="34"/>
      <c r="Y34" s="34"/>
      <c r="Z34" s="34"/>
      <c r="AA34" s="34"/>
      <c r="AB34" s="34"/>
      <c r="AC34" s="34"/>
      <c r="AD34" s="34"/>
      <c r="AE34" s="34"/>
    </row>
    <row r="35" spans="1:31" s="2" customFormat="1" ht="14.4" customHeight="1" hidden="1">
      <c r="A35" s="34"/>
      <c r="B35" s="39"/>
      <c r="C35" s="34"/>
      <c r="D35" s="34"/>
      <c r="E35" s="112" t="s">
        <v>46</v>
      </c>
      <c r="F35" s="123">
        <f>ROUND((SUM(BG124:BG450)),2)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 customHeight="1" hidden="1">
      <c r="A36" s="34"/>
      <c r="B36" s="39"/>
      <c r="C36" s="34"/>
      <c r="D36" s="34"/>
      <c r="E36" s="112" t="s">
        <v>47</v>
      </c>
      <c r="F36" s="123">
        <f>ROUND((SUM(BH124:BH450)),2)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 customHeight="1" hidden="1">
      <c r="A37" s="34"/>
      <c r="B37" s="39"/>
      <c r="C37" s="34"/>
      <c r="D37" s="34"/>
      <c r="E37" s="112" t="s">
        <v>48</v>
      </c>
      <c r="F37" s="123">
        <f>ROUND((SUM(BI124:BI450)),2)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7"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4" customHeight="1">
      <c r="A39" s="34"/>
      <c r="B39" s="39"/>
      <c r="C39" s="125"/>
      <c r="D39" s="126" t="s">
        <v>49</v>
      </c>
      <c r="E39" s="127"/>
      <c r="F39" s="127"/>
      <c r="G39" s="128" t="s">
        <v>50</v>
      </c>
      <c r="H39" s="129" t="s">
        <v>51</v>
      </c>
      <c r="I39" s="127"/>
      <c r="J39" s="130">
        <f>SUM(J30:J37)</f>
        <v>0</v>
      </c>
      <c r="K39" s="131"/>
      <c r="L39" s="51"/>
      <c r="S39" s="34"/>
      <c r="T39" s="34"/>
      <c r="U39" s="34"/>
      <c r="V39" s="34"/>
      <c r="W39" s="34"/>
      <c r="X39" s="34"/>
      <c r="Y39" s="34"/>
      <c r="Z39" s="34"/>
      <c r="AA39" s="34"/>
      <c r="AB39" s="34"/>
      <c r="AC39" s="34"/>
      <c r="AD39" s="34"/>
      <c r="AE39" s="34"/>
    </row>
    <row r="40" spans="1:31" s="2" customFormat="1" ht="14.4"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51"/>
      <c r="D50" s="132" t="s">
        <v>52</v>
      </c>
      <c r="E50" s="133"/>
      <c r="F50" s="133"/>
      <c r="G50" s="132" t="s">
        <v>53</v>
      </c>
      <c r="H50" s="133"/>
      <c r="I50" s="133"/>
      <c r="J50" s="133"/>
      <c r="K50" s="133"/>
      <c r="L50" s="51"/>
    </row>
    <row r="51" spans="2:12" ht="10">
      <c r="B51" s="20"/>
      <c r="L51" s="20"/>
    </row>
    <row r="52" spans="2:12" ht="10">
      <c r="B52" s="20"/>
      <c r="L52" s="20"/>
    </row>
    <row r="53" spans="2:12" ht="10">
      <c r="B53" s="20"/>
      <c r="L53" s="20"/>
    </row>
    <row r="54" spans="2:12" ht="10">
      <c r="B54" s="20"/>
      <c r="L54" s="20"/>
    </row>
    <row r="55" spans="2:12" ht="10">
      <c r="B55" s="20"/>
      <c r="L55" s="20"/>
    </row>
    <row r="56" spans="2:12" ht="10">
      <c r="B56" s="20"/>
      <c r="L56" s="20"/>
    </row>
    <row r="57" spans="2:12" ht="10">
      <c r="B57" s="20"/>
      <c r="L57" s="20"/>
    </row>
    <row r="58" spans="2:12" ht="10">
      <c r="B58" s="20"/>
      <c r="L58" s="20"/>
    </row>
    <row r="59" spans="2:12" ht="10">
      <c r="B59" s="20"/>
      <c r="L59" s="20"/>
    </row>
    <row r="60" spans="2:12" ht="10">
      <c r="B60" s="20"/>
      <c r="L60" s="20"/>
    </row>
    <row r="61" spans="1:31" s="2" customFormat="1" ht="12.5">
      <c r="A61" s="34"/>
      <c r="B61" s="39"/>
      <c r="C61" s="34"/>
      <c r="D61" s="134" t="s">
        <v>54</v>
      </c>
      <c r="E61" s="135"/>
      <c r="F61" s="136" t="s">
        <v>55</v>
      </c>
      <c r="G61" s="134" t="s">
        <v>54</v>
      </c>
      <c r="H61" s="135"/>
      <c r="I61" s="135"/>
      <c r="J61" s="137" t="s">
        <v>55</v>
      </c>
      <c r="K61" s="135"/>
      <c r="L61" s="51"/>
      <c r="S61" s="34"/>
      <c r="T61" s="34"/>
      <c r="U61" s="34"/>
      <c r="V61" s="34"/>
      <c r="W61" s="34"/>
      <c r="X61" s="34"/>
      <c r="Y61" s="34"/>
      <c r="Z61" s="34"/>
      <c r="AA61" s="34"/>
      <c r="AB61" s="34"/>
      <c r="AC61" s="34"/>
      <c r="AD61" s="34"/>
      <c r="AE61" s="34"/>
    </row>
    <row r="62" spans="2:12" ht="10">
      <c r="B62" s="20"/>
      <c r="L62" s="20"/>
    </row>
    <row r="63" spans="2:12" ht="10">
      <c r="B63" s="20"/>
      <c r="L63" s="20"/>
    </row>
    <row r="64" spans="2:12" ht="10">
      <c r="B64" s="20"/>
      <c r="L64" s="20"/>
    </row>
    <row r="65" spans="1:31" s="2" customFormat="1" ht="13">
      <c r="A65" s="34"/>
      <c r="B65" s="39"/>
      <c r="C65" s="34"/>
      <c r="D65" s="132" t="s">
        <v>56</v>
      </c>
      <c r="E65" s="138"/>
      <c r="F65" s="138"/>
      <c r="G65" s="132" t="s">
        <v>57</v>
      </c>
      <c r="H65" s="138"/>
      <c r="I65" s="138"/>
      <c r="J65" s="138"/>
      <c r="K65" s="138"/>
      <c r="L65" s="51"/>
      <c r="S65" s="34"/>
      <c r="T65" s="34"/>
      <c r="U65" s="34"/>
      <c r="V65" s="34"/>
      <c r="W65" s="34"/>
      <c r="X65" s="34"/>
      <c r="Y65" s="34"/>
      <c r="Z65" s="34"/>
      <c r="AA65" s="34"/>
      <c r="AB65" s="34"/>
      <c r="AC65" s="34"/>
      <c r="AD65" s="34"/>
      <c r="AE65" s="34"/>
    </row>
    <row r="66" spans="2:12" ht="10">
      <c r="B66" s="20"/>
      <c r="L66" s="20"/>
    </row>
    <row r="67" spans="2:12" ht="10">
      <c r="B67" s="20"/>
      <c r="L67" s="20"/>
    </row>
    <row r="68" spans="2:12" ht="10">
      <c r="B68" s="20"/>
      <c r="L68" s="20"/>
    </row>
    <row r="69" spans="2:12" ht="10">
      <c r="B69" s="20"/>
      <c r="L69" s="20"/>
    </row>
    <row r="70" spans="2:12" ht="10">
      <c r="B70" s="20"/>
      <c r="L70" s="20"/>
    </row>
    <row r="71" spans="2:12" ht="10">
      <c r="B71" s="20"/>
      <c r="L71" s="20"/>
    </row>
    <row r="72" spans="2:12" ht="10">
      <c r="B72" s="20"/>
      <c r="L72" s="20"/>
    </row>
    <row r="73" spans="2:12" ht="10">
      <c r="B73" s="20"/>
      <c r="L73" s="20"/>
    </row>
    <row r="74" spans="2:12" ht="10">
      <c r="B74" s="20"/>
      <c r="L74" s="20"/>
    </row>
    <row r="75" spans="2:12" ht="10">
      <c r="B75" s="20"/>
      <c r="L75" s="20"/>
    </row>
    <row r="76" spans="1:31" s="2" customFormat="1" ht="12.5">
      <c r="A76" s="34"/>
      <c r="B76" s="39"/>
      <c r="C76" s="34"/>
      <c r="D76" s="134" t="s">
        <v>54</v>
      </c>
      <c r="E76" s="135"/>
      <c r="F76" s="136" t="s">
        <v>55</v>
      </c>
      <c r="G76" s="134" t="s">
        <v>54</v>
      </c>
      <c r="H76" s="135"/>
      <c r="I76" s="135"/>
      <c r="J76" s="137" t="s">
        <v>55</v>
      </c>
      <c r="K76" s="135"/>
      <c r="L76" s="51"/>
      <c r="S76" s="34"/>
      <c r="T76" s="34"/>
      <c r="U76" s="34"/>
      <c r="V76" s="34"/>
      <c r="W76" s="34"/>
      <c r="X76" s="34"/>
      <c r="Y76" s="34"/>
      <c r="Z76" s="34"/>
      <c r="AA76" s="34"/>
      <c r="AB76" s="34"/>
      <c r="AC76" s="34"/>
      <c r="AD76" s="34"/>
      <c r="AE76" s="34"/>
    </row>
    <row r="77" spans="1:31" s="2" customFormat="1" ht="14.4"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7"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5" customHeight="1">
      <c r="A82" s="34"/>
      <c r="B82" s="35"/>
      <c r="C82" s="23" t="s">
        <v>108</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7"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7" t="str">
        <f>E7</f>
        <v>Oprava místní komunikace v ulici Palackého, Náměšť nad Oslavou</v>
      </c>
      <c r="F85" s="308"/>
      <c r="G85" s="308"/>
      <c r="H85" s="308"/>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106</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59" t="str">
        <f>E9</f>
        <v>SO101 - Komunikace</v>
      </c>
      <c r="F87" s="309"/>
      <c r="G87" s="309"/>
      <c r="H87" s="309"/>
      <c r="I87" s="36"/>
      <c r="J87" s="36"/>
      <c r="K87" s="36"/>
      <c r="L87" s="51"/>
      <c r="S87" s="34"/>
      <c r="T87" s="34"/>
      <c r="U87" s="34"/>
      <c r="V87" s="34"/>
      <c r="W87" s="34"/>
      <c r="X87" s="34"/>
      <c r="Y87" s="34"/>
      <c r="Z87" s="34"/>
      <c r="AA87" s="34"/>
      <c r="AB87" s="34"/>
      <c r="AC87" s="34"/>
      <c r="AD87" s="34"/>
      <c r="AE87" s="34"/>
    </row>
    <row r="88" spans="1:31" s="2" customFormat="1" ht="7"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Náměšť nad Oslavou</v>
      </c>
      <c r="G89" s="36"/>
      <c r="H89" s="36"/>
      <c r="I89" s="29" t="s">
        <v>22</v>
      </c>
      <c r="J89" s="66" t="str">
        <f>IF(J12="","",J12)</f>
        <v>27. 11. 2021</v>
      </c>
      <c r="K89" s="36"/>
      <c r="L89" s="51"/>
      <c r="S89" s="34"/>
      <c r="T89" s="34"/>
      <c r="U89" s="34"/>
      <c r="V89" s="34"/>
      <c r="W89" s="34"/>
      <c r="X89" s="34"/>
      <c r="Y89" s="34"/>
      <c r="Z89" s="34"/>
      <c r="AA89" s="34"/>
      <c r="AB89" s="34"/>
      <c r="AC89" s="34"/>
      <c r="AD89" s="34"/>
      <c r="AE89" s="34"/>
    </row>
    <row r="90" spans="1:31" s="2" customFormat="1" ht="7"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65" customHeight="1">
      <c r="A91" s="34"/>
      <c r="B91" s="35"/>
      <c r="C91" s="29" t="s">
        <v>24</v>
      </c>
      <c r="D91" s="36"/>
      <c r="E91" s="36"/>
      <c r="F91" s="27" t="str">
        <f>E15</f>
        <v>Město Náměšť nad Oslavou</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25.65" customHeight="1">
      <c r="A92" s="34"/>
      <c r="B92" s="35"/>
      <c r="C92" s="29" t="s">
        <v>30</v>
      </c>
      <c r="D92" s="36"/>
      <c r="E92" s="36"/>
      <c r="F92" s="27" t="str">
        <f>IF(E18="","",E18)</f>
        <v>Vyplň údaj</v>
      </c>
      <c r="G92" s="36"/>
      <c r="H92" s="36"/>
      <c r="I92" s="29" t="s">
        <v>37</v>
      </c>
      <c r="J92" s="32" t="str">
        <f>E24</f>
        <v>PROfi Jihlava spol. s r.o.</v>
      </c>
      <c r="K92" s="36"/>
      <c r="L92" s="51"/>
      <c r="S92" s="34"/>
      <c r="T92" s="34"/>
      <c r="U92" s="34"/>
      <c r="V92" s="34"/>
      <c r="W92" s="34"/>
      <c r="X92" s="34"/>
      <c r="Y92" s="34"/>
      <c r="Z92" s="34"/>
      <c r="AA92" s="34"/>
      <c r="AB92" s="34"/>
      <c r="AC92" s="34"/>
      <c r="AD92" s="34"/>
      <c r="AE92" s="34"/>
    </row>
    <row r="93" spans="1:31" s="2" customFormat="1" ht="10.2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109</v>
      </c>
      <c r="D94" s="144"/>
      <c r="E94" s="144"/>
      <c r="F94" s="144"/>
      <c r="G94" s="144"/>
      <c r="H94" s="144"/>
      <c r="I94" s="144"/>
      <c r="J94" s="145" t="s">
        <v>110</v>
      </c>
      <c r="K94" s="144"/>
      <c r="L94" s="51"/>
      <c r="S94" s="34"/>
      <c r="T94" s="34"/>
      <c r="U94" s="34"/>
      <c r="V94" s="34"/>
      <c r="W94" s="34"/>
      <c r="X94" s="34"/>
      <c r="Y94" s="34"/>
      <c r="Z94" s="34"/>
      <c r="AA94" s="34"/>
      <c r="AB94" s="34"/>
      <c r="AC94" s="34"/>
      <c r="AD94" s="34"/>
      <c r="AE94" s="34"/>
    </row>
    <row r="95" spans="1:31" s="2" customFormat="1" ht="10.2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75" customHeight="1">
      <c r="A96" s="34"/>
      <c r="B96" s="35"/>
      <c r="C96" s="146" t="s">
        <v>111</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112</v>
      </c>
    </row>
    <row r="97" spans="2:12" s="9" customFormat="1" ht="25" customHeight="1">
      <c r="B97" s="147"/>
      <c r="C97" s="148"/>
      <c r="D97" s="149" t="s">
        <v>221</v>
      </c>
      <c r="E97" s="150"/>
      <c r="F97" s="150"/>
      <c r="G97" s="150"/>
      <c r="H97" s="150"/>
      <c r="I97" s="150"/>
      <c r="J97" s="151">
        <f>J125</f>
        <v>0</v>
      </c>
      <c r="K97" s="148"/>
      <c r="L97" s="152"/>
    </row>
    <row r="98" spans="2:12" s="10" customFormat="1" ht="19.9" customHeight="1">
      <c r="B98" s="153"/>
      <c r="C98" s="154"/>
      <c r="D98" s="155" t="s">
        <v>222</v>
      </c>
      <c r="E98" s="156"/>
      <c r="F98" s="156"/>
      <c r="G98" s="156"/>
      <c r="H98" s="156"/>
      <c r="I98" s="156"/>
      <c r="J98" s="157">
        <f>J126</f>
        <v>0</v>
      </c>
      <c r="K98" s="154"/>
      <c r="L98" s="158"/>
    </row>
    <row r="99" spans="2:12" s="10" customFormat="1" ht="19.9" customHeight="1">
      <c r="B99" s="153"/>
      <c r="C99" s="154"/>
      <c r="D99" s="155" t="s">
        <v>223</v>
      </c>
      <c r="E99" s="156"/>
      <c r="F99" s="156"/>
      <c r="G99" s="156"/>
      <c r="H99" s="156"/>
      <c r="I99" s="156"/>
      <c r="J99" s="157">
        <f>J210</f>
        <v>0</v>
      </c>
      <c r="K99" s="154"/>
      <c r="L99" s="158"/>
    </row>
    <row r="100" spans="2:12" s="10" customFormat="1" ht="19.9" customHeight="1">
      <c r="B100" s="153"/>
      <c r="C100" s="154"/>
      <c r="D100" s="155" t="s">
        <v>224</v>
      </c>
      <c r="E100" s="156"/>
      <c r="F100" s="156"/>
      <c r="G100" s="156"/>
      <c r="H100" s="156"/>
      <c r="I100" s="156"/>
      <c r="J100" s="157">
        <f>J229</f>
        <v>0</v>
      </c>
      <c r="K100" s="154"/>
      <c r="L100" s="158"/>
    </row>
    <row r="101" spans="2:12" s="10" customFormat="1" ht="19.9" customHeight="1">
      <c r="B101" s="153"/>
      <c r="C101" s="154"/>
      <c r="D101" s="155" t="s">
        <v>225</v>
      </c>
      <c r="E101" s="156"/>
      <c r="F101" s="156"/>
      <c r="G101" s="156"/>
      <c r="H101" s="156"/>
      <c r="I101" s="156"/>
      <c r="J101" s="157">
        <f>J236</f>
        <v>0</v>
      </c>
      <c r="K101" s="154"/>
      <c r="L101" s="158"/>
    </row>
    <row r="102" spans="2:12" s="10" customFormat="1" ht="19.9" customHeight="1">
      <c r="B102" s="153"/>
      <c r="C102" s="154"/>
      <c r="D102" s="155" t="s">
        <v>226</v>
      </c>
      <c r="E102" s="156"/>
      <c r="F102" s="156"/>
      <c r="G102" s="156"/>
      <c r="H102" s="156"/>
      <c r="I102" s="156"/>
      <c r="J102" s="157">
        <f>J283</f>
        <v>0</v>
      </c>
      <c r="K102" s="154"/>
      <c r="L102" s="158"/>
    </row>
    <row r="103" spans="2:12" s="10" customFormat="1" ht="19.9" customHeight="1">
      <c r="B103" s="153"/>
      <c r="C103" s="154"/>
      <c r="D103" s="155" t="s">
        <v>227</v>
      </c>
      <c r="E103" s="156"/>
      <c r="F103" s="156"/>
      <c r="G103" s="156"/>
      <c r="H103" s="156"/>
      <c r="I103" s="156"/>
      <c r="J103" s="157">
        <f>J323</f>
        <v>0</v>
      </c>
      <c r="K103" s="154"/>
      <c r="L103" s="158"/>
    </row>
    <row r="104" spans="2:12" s="10" customFormat="1" ht="19.9" customHeight="1">
      <c r="B104" s="153"/>
      <c r="C104" s="154"/>
      <c r="D104" s="155" t="s">
        <v>228</v>
      </c>
      <c r="E104" s="156"/>
      <c r="F104" s="156"/>
      <c r="G104" s="156"/>
      <c r="H104" s="156"/>
      <c r="I104" s="156"/>
      <c r="J104" s="157">
        <f>J430</f>
        <v>0</v>
      </c>
      <c r="K104" s="154"/>
      <c r="L104" s="158"/>
    </row>
    <row r="105" spans="1:31" s="2" customFormat="1" ht="21.75" customHeight="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7" customHeight="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10" spans="1:31" s="2" customFormat="1" ht="7"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5" customHeight="1">
      <c r="A111" s="34"/>
      <c r="B111" s="35"/>
      <c r="C111" s="23" t="s">
        <v>118</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7"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7" t="str">
        <f>E7</f>
        <v>Oprava místní komunikace v ulici Palackého, Náměšť nad Oslavou</v>
      </c>
      <c r="F114" s="308"/>
      <c r="G114" s="308"/>
      <c r="H114" s="308"/>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106</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59" t="str">
        <f>E9</f>
        <v>SO101 - Komunikace</v>
      </c>
      <c r="F116" s="309"/>
      <c r="G116" s="309"/>
      <c r="H116" s="309"/>
      <c r="I116" s="36"/>
      <c r="J116" s="36"/>
      <c r="K116" s="36"/>
      <c r="L116" s="51"/>
      <c r="S116" s="34"/>
      <c r="T116" s="34"/>
      <c r="U116" s="34"/>
      <c r="V116" s="34"/>
      <c r="W116" s="34"/>
      <c r="X116" s="34"/>
      <c r="Y116" s="34"/>
      <c r="Z116" s="34"/>
      <c r="AA116" s="34"/>
      <c r="AB116" s="34"/>
      <c r="AC116" s="34"/>
      <c r="AD116" s="34"/>
      <c r="AE116" s="34"/>
    </row>
    <row r="117" spans="1:31" s="2" customFormat="1" ht="7"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Náměšť nad Oslavou</v>
      </c>
      <c r="G118" s="36"/>
      <c r="H118" s="36"/>
      <c r="I118" s="29" t="s">
        <v>22</v>
      </c>
      <c r="J118" s="66" t="str">
        <f>IF(J12="","",J12)</f>
        <v>27. 11. 2021</v>
      </c>
      <c r="K118" s="36"/>
      <c r="L118" s="51"/>
      <c r="S118" s="34"/>
      <c r="T118" s="34"/>
      <c r="U118" s="34"/>
      <c r="V118" s="34"/>
      <c r="W118" s="34"/>
      <c r="X118" s="34"/>
      <c r="Y118" s="34"/>
      <c r="Z118" s="34"/>
      <c r="AA118" s="34"/>
      <c r="AB118" s="34"/>
      <c r="AC118" s="34"/>
      <c r="AD118" s="34"/>
      <c r="AE118" s="34"/>
    </row>
    <row r="119" spans="1:31" s="2" customFormat="1" ht="7"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65" customHeight="1">
      <c r="A120" s="34"/>
      <c r="B120" s="35"/>
      <c r="C120" s="29" t="s">
        <v>24</v>
      </c>
      <c r="D120" s="36"/>
      <c r="E120" s="36"/>
      <c r="F120" s="27" t="str">
        <f>E15</f>
        <v>Město Náměšť nad Oslavou</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25.65" customHeight="1">
      <c r="A121" s="34"/>
      <c r="B121" s="35"/>
      <c r="C121" s="29" t="s">
        <v>30</v>
      </c>
      <c r="D121" s="36"/>
      <c r="E121" s="36"/>
      <c r="F121" s="27" t="str">
        <f>IF(E18="","",E18)</f>
        <v>Vyplň údaj</v>
      </c>
      <c r="G121" s="36"/>
      <c r="H121" s="36"/>
      <c r="I121" s="29" t="s">
        <v>37</v>
      </c>
      <c r="J121" s="32" t="str">
        <f>E24</f>
        <v>PROfi Jihlava spol. s r.o.</v>
      </c>
      <c r="K121" s="36"/>
      <c r="L121" s="51"/>
      <c r="S121" s="34"/>
      <c r="T121" s="34"/>
      <c r="U121" s="34"/>
      <c r="V121" s="34"/>
      <c r="W121" s="34"/>
      <c r="X121" s="34"/>
      <c r="Y121" s="34"/>
      <c r="Z121" s="34"/>
      <c r="AA121" s="34"/>
      <c r="AB121" s="34"/>
      <c r="AC121" s="34"/>
      <c r="AD121" s="34"/>
      <c r="AE121" s="34"/>
    </row>
    <row r="122" spans="1:31" s="2" customFormat="1" ht="10.2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119</v>
      </c>
      <c r="D123" s="162" t="s">
        <v>64</v>
      </c>
      <c r="E123" s="162" t="s">
        <v>60</v>
      </c>
      <c r="F123" s="162" t="s">
        <v>61</v>
      </c>
      <c r="G123" s="162" t="s">
        <v>120</v>
      </c>
      <c r="H123" s="162" t="s">
        <v>121</v>
      </c>
      <c r="I123" s="162" t="s">
        <v>122</v>
      </c>
      <c r="J123" s="163" t="s">
        <v>110</v>
      </c>
      <c r="K123" s="164" t="s">
        <v>123</v>
      </c>
      <c r="L123" s="165"/>
      <c r="M123" s="75" t="s">
        <v>1</v>
      </c>
      <c r="N123" s="76" t="s">
        <v>43</v>
      </c>
      <c r="O123" s="76" t="s">
        <v>124</v>
      </c>
      <c r="P123" s="76" t="s">
        <v>125</v>
      </c>
      <c r="Q123" s="76" t="s">
        <v>126</v>
      </c>
      <c r="R123" s="76" t="s">
        <v>127</v>
      </c>
      <c r="S123" s="76" t="s">
        <v>128</v>
      </c>
      <c r="T123" s="77" t="s">
        <v>129</v>
      </c>
      <c r="U123" s="159"/>
      <c r="V123" s="159"/>
      <c r="W123" s="159"/>
      <c r="X123" s="159"/>
      <c r="Y123" s="159"/>
      <c r="Z123" s="159"/>
      <c r="AA123" s="159"/>
      <c r="AB123" s="159"/>
      <c r="AC123" s="159"/>
      <c r="AD123" s="159"/>
      <c r="AE123" s="159"/>
    </row>
    <row r="124" spans="1:63" s="2" customFormat="1" ht="22.75" customHeight="1">
      <c r="A124" s="34"/>
      <c r="B124" s="35"/>
      <c r="C124" s="82" t="s">
        <v>130</v>
      </c>
      <c r="D124" s="36"/>
      <c r="E124" s="36"/>
      <c r="F124" s="36"/>
      <c r="G124" s="36"/>
      <c r="H124" s="36"/>
      <c r="I124" s="36"/>
      <c r="J124" s="166">
        <f>BK124</f>
        <v>0</v>
      </c>
      <c r="K124" s="36"/>
      <c r="L124" s="39"/>
      <c r="M124" s="78"/>
      <c r="N124" s="167"/>
      <c r="O124" s="79"/>
      <c r="P124" s="168">
        <f>P125</f>
        <v>0</v>
      </c>
      <c r="Q124" s="79"/>
      <c r="R124" s="168">
        <f>R125</f>
        <v>582.3465379000002</v>
      </c>
      <c r="S124" s="79"/>
      <c r="T124" s="169">
        <f>T125</f>
        <v>476.996</v>
      </c>
      <c r="U124" s="34"/>
      <c r="V124" s="34"/>
      <c r="W124" s="34"/>
      <c r="X124" s="34"/>
      <c r="Y124" s="34"/>
      <c r="Z124" s="34"/>
      <c r="AA124" s="34"/>
      <c r="AB124" s="34"/>
      <c r="AC124" s="34"/>
      <c r="AD124" s="34"/>
      <c r="AE124" s="34"/>
      <c r="AT124" s="17" t="s">
        <v>78</v>
      </c>
      <c r="AU124" s="17" t="s">
        <v>112</v>
      </c>
      <c r="BK124" s="170">
        <f>BK125</f>
        <v>0</v>
      </c>
    </row>
    <row r="125" spans="2:63" s="12" customFormat="1" ht="25.9" customHeight="1">
      <c r="B125" s="171"/>
      <c r="C125" s="172"/>
      <c r="D125" s="173" t="s">
        <v>78</v>
      </c>
      <c r="E125" s="174" t="s">
        <v>229</v>
      </c>
      <c r="F125" s="174" t="s">
        <v>230</v>
      </c>
      <c r="G125" s="172"/>
      <c r="H125" s="172"/>
      <c r="I125" s="175"/>
      <c r="J125" s="176">
        <f>BK125</f>
        <v>0</v>
      </c>
      <c r="K125" s="172"/>
      <c r="L125" s="177"/>
      <c r="M125" s="178"/>
      <c r="N125" s="179"/>
      <c r="O125" s="179"/>
      <c r="P125" s="180">
        <f>P126+P210+P229+P236+P283+P323+P430</f>
        <v>0</v>
      </c>
      <c r="Q125" s="179"/>
      <c r="R125" s="180">
        <f>R126+R210+R229+R236+R283+R323+R430</f>
        <v>582.3465379000002</v>
      </c>
      <c r="S125" s="179"/>
      <c r="T125" s="181">
        <f>T126+T210+T229+T236+T283+T323+T430</f>
        <v>476.996</v>
      </c>
      <c r="AR125" s="182" t="s">
        <v>87</v>
      </c>
      <c r="AT125" s="183" t="s">
        <v>78</v>
      </c>
      <c r="AU125" s="183" t="s">
        <v>79</v>
      </c>
      <c r="AY125" s="182" t="s">
        <v>134</v>
      </c>
      <c r="BK125" s="184">
        <f>BK126+BK210+BK229+BK236+BK283+BK323+BK430</f>
        <v>0</v>
      </c>
    </row>
    <row r="126" spans="2:63" s="12" customFormat="1" ht="22.75" customHeight="1">
      <c r="B126" s="171"/>
      <c r="C126" s="172"/>
      <c r="D126" s="173" t="s">
        <v>78</v>
      </c>
      <c r="E126" s="185" t="s">
        <v>87</v>
      </c>
      <c r="F126" s="185" t="s">
        <v>231</v>
      </c>
      <c r="G126" s="172"/>
      <c r="H126" s="172"/>
      <c r="I126" s="175"/>
      <c r="J126" s="186">
        <f>BK126</f>
        <v>0</v>
      </c>
      <c r="K126" s="172"/>
      <c r="L126" s="177"/>
      <c r="M126" s="178"/>
      <c r="N126" s="179"/>
      <c r="O126" s="179"/>
      <c r="P126" s="180">
        <f>SUM(P127:P209)</f>
        <v>0</v>
      </c>
      <c r="Q126" s="179"/>
      <c r="R126" s="180">
        <f>SUM(R127:R209)</f>
        <v>7.30976</v>
      </c>
      <c r="S126" s="179"/>
      <c r="T126" s="181">
        <f>SUM(T127:T209)</f>
        <v>476.996</v>
      </c>
      <c r="AR126" s="182" t="s">
        <v>87</v>
      </c>
      <c r="AT126" s="183" t="s">
        <v>78</v>
      </c>
      <c r="AU126" s="183" t="s">
        <v>87</v>
      </c>
      <c r="AY126" s="182" t="s">
        <v>134</v>
      </c>
      <c r="BK126" s="184">
        <f>SUM(BK127:BK209)</f>
        <v>0</v>
      </c>
    </row>
    <row r="127" spans="1:65" s="2" customFormat="1" ht="37.75" customHeight="1">
      <c r="A127" s="34"/>
      <c r="B127" s="35"/>
      <c r="C127" s="187" t="s">
        <v>87</v>
      </c>
      <c r="D127" s="187" t="s">
        <v>137</v>
      </c>
      <c r="E127" s="188" t="s">
        <v>232</v>
      </c>
      <c r="F127" s="189" t="s">
        <v>233</v>
      </c>
      <c r="G127" s="190" t="s">
        <v>234</v>
      </c>
      <c r="H127" s="191">
        <v>9</v>
      </c>
      <c r="I127" s="192"/>
      <c r="J127" s="193">
        <f>ROUND(I127*H127,2)</f>
        <v>0</v>
      </c>
      <c r="K127" s="194"/>
      <c r="L127" s="39"/>
      <c r="M127" s="195" t="s">
        <v>1</v>
      </c>
      <c r="N127" s="196" t="s">
        <v>44</v>
      </c>
      <c r="O127" s="71"/>
      <c r="P127" s="197">
        <f>O127*H127</f>
        <v>0</v>
      </c>
      <c r="Q127" s="197">
        <v>0</v>
      </c>
      <c r="R127" s="197">
        <f>Q127*H127</f>
        <v>0</v>
      </c>
      <c r="S127" s="197">
        <v>0</v>
      </c>
      <c r="T127" s="198">
        <f>S127*H127</f>
        <v>0</v>
      </c>
      <c r="U127" s="34"/>
      <c r="V127" s="34"/>
      <c r="W127" s="34"/>
      <c r="X127" s="34"/>
      <c r="Y127" s="34"/>
      <c r="Z127" s="34"/>
      <c r="AA127" s="34"/>
      <c r="AB127" s="34"/>
      <c r="AC127" s="34"/>
      <c r="AD127" s="34"/>
      <c r="AE127" s="34"/>
      <c r="AR127" s="199" t="s">
        <v>155</v>
      </c>
      <c r="AT127" s="199" t="s">
        <v>137</v>
      </c>
      <c r="AU127" s="199" t="s">
        <v>89</v>
      </c>
      <c r="AY127" s="17" t="s">
        <v>134</v>
      </c>
      <c r="BE127" s="200">
        <f>IF(N127="základní",J127,0)</f>
        <v>0</v>
      </c>
      <c r="BF127" s="200">
        <f>IF(N127="snížená",J127,0)</f>
        <v>0</v>
      </c>
      <c r="BG127" s="200">
        <f>IF(N127="zákl. přenesená",J127,0)</f>
        <v>0</v>
      </c>
      <c r="BH127" s="200">
        <f>IF(N127="sníž. přenesená",J127,0)</f>
        <v>0</v>
      </c>
      <c r="BI127" s="200">
        <f>IF(N127="nulová",J127,0)</f>
        <v>0</v>
      </c>
      <c r="BJ127" s="17" t="s">
        <v>87</v>
      </c>
      <c r="BK127" s="200">
        <f>ROUND(I127*H127,2)</f>
        <v>0</v>
      </c>
      <c r="BL127" s="17" t="s">
        <v>155</v>
      </c>
      <c r="BM127" s="199" t="s">
        <v>235</v>
      </c>
    </row>
    <row r="128" spans="1:47" s="2" customFormat="1" ht="27">
      <c r="A128" s="34"/>
      <c r="B128" s="35"/>
      <c r="C128" s="36"/>
      <c r="D128" s="201" t="s">
        <v>143</v>
      </c>
      <c r="E128" s="36"/>
      <c r="F128" s="202" t="s">
        <v>236</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143</v>
      </c>
      <c r="AU128" s="17" t="s">
        <v>89</v>
      </c>
    </row>
    <row r="129" spans="1:47" s="2" customFormat="1" ht="10">
      <c r="A129" s="34"/>
      <c r="B129" s="35"/>
      <c r="C129" s="36"/>
      <c r="D129" s="207" t="s">
        <v>179</v>
      </c>
      <c r="E129" s="36"/>
      <c r="F129" s="208" t="s">
        <v>237</v>
      </c>
      <c r="G129" s="36"/>
      <c r="H129" s="36"/>
      <c r="I129" s="203"/>
      <c r="J129" s="36"/>
      <c r="K129" s="36"/>
      <c r="L129" s="39"/>
      <c r="M129" s="204"/>
      <c r="N129" s="205"/>
      <c r="O129" s="71"/>
      <c r="P129" s="71"/>
      <c r="Q129" s="71"/>
      <c r="R129" s="71"/>
      <c r="S129" s="71"/>
      <c r="T129" s="72"/>
      <c r="U129" s="34"/>
      <c r="V129" s="34"/>
      <c r="W129" s="34"/>
      <c r="X129" s="34"/>
      <c r="Y129" s="34"/>
      <c r="Z129" s="34"/>
      <c r="AA129" s="34"/>
      <c r="AB129" s="34"/>
      <c r="AC129" s="34"/>
      <c r="AD129" s="34"/>
      <c r="AE129" s="34"/>
      <c r="AT129" s="17" t="s">
        <v>179</v>
      </c>
      <c r="AU129" s="17" t="s">
        <v>89</v>
      </c>
    </row>
    <row r="130" spans="1:47" s="2" customFormat="1" ht="18">
      <c r="A130" s="34"/>
      <c r="B130" s="35"/>
      <c r="C130" s="36"/>
      <c r="D130" s="201" t="s">
        <v>144</v>
      </c>
      <c r="E130" s="36"/>
      <c r="F130" s="206" t="s">
        <v>238</v>
      </c>
      <c r="G130" s="36"/>
      <c r="H130" s="36"/>
      <c r="I130" s="203"/>
      <c r="J130" s="36"/>
      <c r="K130" s="36"/>
      <c r="L130" s="39"/>
      <c r="M130" s="204"/>
      <c r="N130" s="205"/>
      <c r="O130" s="71"/>
      <c r="P130" s="71"/>
      <c r="Q130" s="71"/>
      <c r="R130" s="71"/>
      <c r="S130" s="71"/>
      <c r="T130" s="72"/>
      <c r="U130" s="34"/>
      <c r="V130" s="34"/>
      <c r="W130" s="34"/>
      <c r="X130" s="34"/>
      <c r="Y130" s="34"/>
      <c r="Z130" s="34"/>
      <c r="AA130" s="34"/>
      <c r="AB130" s="34"/>
      <c r="AC130" s="34"/>
      <c r="AD130" s="34"/>
      <c r="AE130" s="34"/>
      <c r="AT130" s="17" t="s">
        <v>144</v>
      </c>
      <c r="AU130" s="17" t="s">
        <v>89</v>
      </c>
    </row>
    <row r="131" spans="1:65" s="2" customFormat="1" ht="33" customHeight="1">
      <c r="A131" s="34"/>
      <c r="B131" s="35"/>
      <c r="C131" s="187" t="s">
        <v>89</v>
      </c>
      <c r="D131" s="187" t="s">
        <v>137</v>
      </c>
      <c r="E131" s="188" t="s">
        <v>239</v>
      </c>
      <c r="F131" s="189" t="s">
        <v>240</v>
      </c>
      <c r="G131" s="190" t="s">
        <v>234</v>
      </c>
      <c r="H131" s="191">
        <v>686</v>
      </c>
      <c r="I131" s="192"/>
      <c r="J131" s="193">
        <f>ROUND(I131*H131,2)</f>
        <v>0</v>
      </c>
      <c r="K131" s="194"/>
      <c r="L131" s="39"/>
      <c r="M131" s="195" t="s">
        <v>1</v>
      </c>
      <c r="N131" s="196" t="s">
        <v>44</v>
      </c>
      <c r="O131" s="71"/>
      <c r="P131" s="197">
        <f>O131*H131</f>
        <v>0</v>
      </c>
      <c r="Q131" s="197">
        <v>0.00016</v>
      </c>
      <c r="R131" s="197">
        <f>Q131*H131</f>
        <v>0.10976000000000001</v>
      </c>
      <c r="S131" s="197">
        <v>0.23</v>
      </c>
      <c r="T131" s="198">
        <f>S131*H131</f>
        <v>157.78</v>
      </c>
      <c r="U131" s="34"/>
      <c r="V131" s="34"/>
      <c r="W131" s="34"/>
      <c r="X131" s="34"/>
      <c r="Y131" s="34"/>
      <c r="Z131" s="34"/>
      <c r="AA131" s="34"/>
      <c r="AB131" s="34"/>
      <c r="AC131" s="34"/>
      <c r="AD131" s="34"/>
      <c r="AE131" s="34"/>
      <c r="AR131" s="199" t="s">
        <v>155</v>
      </c>
      <c r="AT131" s="199" t="s">
        <v>137</v>
      </c>
      <c r="AU131" s="199" t="s">
        <v>89</v>
      </c>
      <c r="AY131" s="17" t="s">
        <v>134</v>
      </c>
      <c r="BE131" s="200">
        <f>IF(N131="základní",J131,0)</f>
        <v>0</v>
      </c>
      <c r="BF131" s="200">
        <f>IF(N131="snížená",J131,0)</f>
        <v>0</v>
      </c>
      <c r="BG131" s="200">
        <f>IF(N131="zákl. přenesená",J131,0)</f>
        <v>0</v>
      </c>
      <c r="BH131" s="200">
        <f>IF(N131="sníž. přenesená",J131,0)</f>
        <v>0</v>
      </c>
      <c r="BI131" s="200">
        <f>IF(N131="nulová",J131,0)</f>
        <v>0</v>
      </c>
      <c r="BJ131" s="17" t="s">
        <v>87</v>
      </c>
      <c r="BK131" s="200">
        <f>ROUND(I131*H131,2)</f>
        <v>0</v>
      </c>
      <c r="BL131" s="17" t="s">
        <v>155</v>
      </c>
      <c r="BM131" s="199" t="s">
        <v>241</v>
      </c>
    </row>
    <row r="132" spans="1:47" s="2" customFormat="1" ht="27">
      <c r="A132" s="34"/>
      <c r="B132" s="35"/>
      <c r="C132" s="36"/>
      <c r="D132" s="201" t="s">
        <v>143</v>
      </c>
      <c r="E132" s="36"/>
      <c r="F132" s="202" t="s">
        <v>242</v>
      </c>
      <c r="G132" s="36"/>
      <c r="H132" s="36"/>
      <c r="I132" s="203"/>
      <c r="J132" s="36"/>
      <c r="K132" s="36"/>
      <c r="L132" s="39"/>
      <c r="M132" s="204"/>
      <c r="N132" s="205"/>
      <c r="O132" s="71"/>
      <c r="P132" s="71"/>
      <c r="Q132" s="71"/>
      <c r="R132" s="71"/>
      <c r="S132" s="71"/>
      <c r="T132" s="72"/>
      <c r="U132" s="34"/>
      <c r="V132" s="34"/>
      <c r="W132" s="34"/>
      <c r="X132" s="34"/>
      <c r="Y132" s="34"/>
      <c r="Z132" s="34"/>
      <c r="AA132" s="34"/>
      <c r="AB132" s="34"/>
      <c r="AC132" s="34"/>
      <c r="AD132" s="34"/>
      <c r="AE132" s="34"/>
      <c r="AT132" s="17" t="s">
        <v>143</v>
      </c>
      <c r="AU132" s="17" t="s">
        <v>89</v>
      </c>
    </row>
    <row r="133" spans="1:47" s="2" customFormat="1" ht="10">
      <c r="A133" s="34"/>
      <c r="B133" s="35"/>
      <c r="C133" s="36"/>
      <c r="D133" s="207" t="s">
        <v>179</v>
      </c>
      <c r="E133" s="36"/>
      <c r="F133" s="208" t="s">
        <v>243</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179</v>
      </c>
      <c r="AU133" s="17" t="s">
        <v>89</v>
      </c>
    </row>
    <row r="134" spans="2:51" s="13" customFormat="1" ht="10">
      <c r="B134" s="213"/>
      <c r="C134" s="214"/>
      <c r="D134" s="201" t="s">
        <v>244</v>
      </c>
      <c r="E134" s="215" t="s">
        <v>1</v>
      </c>
      <c r="F134" s="216" t="s">
        <v>245</v>
      </c>
      <c r="G134" s="214"/>
      <c r="H134" s="217">
        <v>2526</v>
      </c>
      <c r="I134" s="218"/>
      <c r="J134" s="214"/>
      <c r="K134" s="214"/>
      <c r="L134" s="219"/>
      <c r="M134" s="220"/>
      <c r="N134" s="221"/>
      <c r="O134" s="221"/>
      <c r="P134" s="221"/>
      <c r="Q134" s="221"/>
      <c r="R134" s="221"/>
      <c r="S134" s="221"/>
      <c r="T134" s="222"/>
      <c r="AT134" s="223" t="s">
        <v>244</v>
      </c>
      <c r="AU134" s="223" t="s">
        <v>89</v>
      </c>
      <c r="AV134" s="13" t="s">
        <v>89</v>
      </c>
      <c r="AW134" s="13" t="s">
        <v>36</v>
      </c>
      <c r="AX134" s="13" t="s">
        <v>79</v>
      </c>
      <c r="AY134" s="223" t="s">
        <v>134</v>
      </c>
    </row>
    <row r="135" spans="2:51" s="13" customFormat="1" ht="20">
      <c r="B135" s="213"/>
      <c r="C135" s="214"/>
      <c r="D135" s="201" t="s">
        <v>244</v>
      </c>
      <c r="E135" s="215" t="s">
        <v>1</v>
      </c>
      <c r="F135" s="216" t="s">
        <v>246</v>
      </c>
      <c r="G135" s="214"/>
      <c r="H135" s="217">
        <v>-1840</v>
      </c>
      <c r="I135" s="218"/>
      <c r="J135" s="214"/>
      <c r="K135" s="214"/>
      <c r="L135" s="219"/>
      <c r="M135" s="220"/>
      <c r="N135" s="221"/>
      <c r="O135" s="221"/>
      <c r="P135" s="221"/>
      <c r="Q135" s="221"/>
      <c r="R135" s="221"/>
      <c r="S135" s="221"/>
      <c r="T135" s="222"/>
      <c r="AT135" s="223" t="s">
        <v>244</v>
      </c>
      <c r="AU135" s="223" t="s">
        <v>89</v>
      </c>
      <c r="AV135" s="13" t="s">
        <v>89</v>
      </c>
      <c r="AW135" s="13" t="s">
        <v>36</v>
      </c>
      <c r="AX135" s="13" t="s">
        <v>79</v>
      </c>
      <c r="AY135" s="223" t="s">
        <v>134</v>
      </c>
    </row>
    <row r="136" spans="2:51" s="14" customFormat="1" ht="10">
      <c r="B136" s="224"/>
      <c r="C136" s="225"/>
      <c r="D136" s="201" t="s">
        <v>244</v>
      </c>
      <c r="E136" s="226" t="s">
        <v>1</v>
      </c>
      <c r="F136" s="227" t="s">
        <v>247</v>
      </c>
      <c r="G136" s="225"/>
      <c r="H136" s="228">
        <v>686</v>
      </c>
      <c r="I136" s="229"/>
      <c r="J136" s="225"/>
      <c r="K136" s="225"/>
      <c r="L136" s="230"/>
      <c r="M136" s="231"/>
      <c r="N136" s="232"/>
      <c r="O136" s="232"/>
      <c r="P136" s="232"/>
      <c r="Q136" s="232"/>
      <c r="R136" s="232"/>
      <c r="S136" s="232"/>
      <c r="T136" s="233"/>
      <c r="AT136" s="234" t="s">
        <v>244</v>
      </c>
      <c r="AU136" s="234" t="s">
        <v>89</v>
      </c>
      <c r="AV136" s="14" t="s">
        <v>155</v>
      </c>
      <c r="AW136" s="14" t="s">
        <v>36</v>
      </c>
      <c r="AX136" s="14" t="s">
        <v>87</v>
      </c>
      <c r="AY136" s="234" t="s">
        <v>134</v>
      </c>
    </row>
    <row r="137" spans="1:65" s="2" customFormat="1" ht="16.5" customHeight="1">
      <c r="A137" s="34"/>
      <c r="B137" s="35"/>
      <c r="C137" s="187" t="s">
        <v>150</v>
      </c>
      <c r="D137" s="187" t="s">
        <v>137</v>
      </c>
      <c r="E137" s="188" t="s">
        <v>248</v>
      </c>
      <c r="F137" s="189" t="s">
        <v>249</v>
      </c>
      <c r="G137" s="190" t="s">
        <v>250</v>
      </c>
      <c r="H137" s="191">
        <v>881.8</v>
      </c>
      <c r="I137" s="192"/>
      <c r="J137" s="193">
        <f>ROUND(I137*H137,2)</f>
        <v>0</v>
      </c>
      <c r="K137" s="194"/>
      <c r="L137" s="39"/>
      <c r="M137" s="195" t="s">
        <v>1</v>
      </c>
      <c r="N137" s="196" t="s">
        <v>44</v>
      </c>
      <c r="O137" s="71"/>
      <c r="P137" s="197">
        <f>O137*H137</f>
        <v>0</v>
      </c>
      <c r="Q137" s="197">
        <v>0</v>
      </c>
      <c r="R137" s="197">
        <f>Q137*H137</f>
        <v>0</v>
      </c>
      <c r="S137" s="197">
        <v>0.205</v>
      </c>
      <c r="T137" s="198">
        <f>S137*H137</f>
        <v>180.76899999999998</v>
      </c>
      <c r="U137" s="34"/>
      <c r="V137" s="34"/>
      <c r="W137" s="34"/>
      <c r="X137" s="34"/>
      <c r="Y137" s="34"/>
      <c r="Z137" s="34"/>
      <c r="AA137" s="34"/>
      <c r="AB137" s="34"/>
      <c r="AC137" s="34"/>
      <c r="AD137" s="34"/>
      <c r="AE137" s="34"/>
      <c r="AR137" s="199" t="s">
        <v>155</v>
      </c>
      <c r="AT137" s="199" t="s">
        <v>137</v>
      </c>
      <c r="AU137" s="199" t="s">
        <v>89</v>
      </c>
      <c r="AY137" s="17" t="s">
        <v>134</v>
      </c>
      <c r="BE137" s="200">
        <f>IF(N137="základní",J137,0)</f>
        <v>0</v>
      </c>
      <c r="BF137" s="200">
        <f>IF(N137="snížená",J137,0)</f>
        <v>0</v>
      </c>
      <c r="BG137" s="200">
        <f>IF(N137="zákl. přenesená",J137,0)</f>
        <v>0</v>
      </c>
      <c r="BH137" s="200">
        <f>IF(N137="sníž. přenesená",J137,0)</f>
        <v>0</v>
      </c>
      <c r="BI137" s="200">
        <f>IF(N137="nulová",J137,0)</f>
        <v>0</v>
      </c>
      <c r="BJ137" s="17" t="s">
        <v>87</v>
      </c>
      <c r="BK137" s="200">
        <f>ROUND(I137*H137,2)</f>
        <v>0</v>
      </c>
      <c r="BL137" s="17" t="s">
        <v>155</v>
      </c>
      <c r="BM137" s="199" t="s">
        <v>251</v>
      </c>
    </row>
    <row r="138" spans="1:47" s="2" customFormat="1" ht="27">
      <c r="A138" s="34"/>
      <c r="B138" s="35"/>
      <c r="C138" s="36"/>
      <c r="D138" s="201" t="s">
        <v>143</v>
      </c>
      <c r="E138" s="36"/>
      <c r="F138" s="202" t="s">
        <v>252</v>
      </c>
      <c r="G138" s="36"/>
      <c r="H138" s="36"/>
      <c r="I138" s="203"/>
      <c r="J138" s="36"/>
      <c r="K138" s="36"/>
      <c r="L138" s="39"/>
      <c r="M138" s="204"/>
      <c r="N138" s="205"/>
      <c r="O138" s="71"/>
      <c r="P138" s="71"/>
      <c r="Q138" s="71"/>
      <c r="R138" s="71"/>
      <c r="S138" s="71"/>
      <c r="T138" s="72"/>
      <c r="U138" s="34"/>
      <c r="V138" s="34"/>
      <c r="W138" s="34"/>
      <c r="X138" s="34"/>
      <c r="Y138" s="34"/>
      <c r="Z138" s="34"/>
      <c r="AA138" s="34"/>
      <c r="AB138" s="34"/>
      <c r="AC138" s="34"/>
      <c r="AD138" s="34"/>
      <c r="AE138" s="34"/>
      <c r="AT138" s="17" t="s">
        <v>143</v>
      </c>
      <c r="AU138" s="17" t="s">
        <v>89</v>
      </c>
    </row>
    <row r="139" spans="1:47" s="2" customFormat="1" ht="10">
      <c r="A139" s="34"/>
      <c r="B139" s="35"/>
      <c r="C139" s="36"/>
      <c r="D139" s="207" t="s">
        <v>179</v>
      </c>
      <c r="E139" s="36"/>
      <c r="F139" s="208" t="s">
        <v>253</v>
      </c>
      <c r="G139" s="36"/>
      <c r="H139" s="36"/>
      <c r="I139" s="203"/>
      <c r="J139" s="36"/>
      <c r="K139" s="36"/>
      <c r="L139" s="39"/>
      <c r="M139" s="204"/>
      <c r="N139" s="205"/>
      <c r="O139" s="71"/>
      <c r="P139" s="71"/>
      <c r="Q139" s="71"/>
      <c r="R139" s="71"/>
      <c r="S139" s="71"/>
      <c r="T139" s="72"/>
      <c r="U139" s="34"/>
      <c r="V139" s="34"/>
      <c r="W139" s="34"/>
      <c r="X139" s="34"/>
      <c r="Y139" s="34"/>
      <c r="Z139" s="34"/>
      <c r="AA139" s="34"/>
      <c r="AB139" s="34"/>
      <c r="AC139" s="34"/>
      <c r="AD139" s="34"/>
      <c r="AE139" s="34"/>
      <c r="AT139" s="17" t="s">
        <v>179</v>
      </c>
      <c r="AU139" s="17" t="s">
        <v>89</v>
      </c>
    </row>
    <row r="140" spans="2:51" s="13" customFormat="1" ht="10">
      <c r="B140" s="213"/>
      <c r="C140" s="214"/>
      <c r="D140" s="201" t="s">
        <v>244</v>
      </c>
      <c r="E140" s="215" t="s">
        <v>1</v>
      </c>
      <c r="F140" s="216" t="s">
        <v>254</v>
      </c>
      <c r="G140" s="214"/>
      <c r="H140" s="217">
        <v>683.28</v>
      </c>
      <c r="I140" s="218"/>
      <c r="J140" s="214"/>
      <c r="K140" s="214"/>
      <c r="L140" s="219"/>
      <c r="M140" s="220"/>
      <c r="N140" s="221"/>
      <c r="O140" s="221"/>
      <c r="P140" s="221"/>
      <c r="Q140" s="221"/>
      <c r="R140" s="221"/>
      <c r="S140" s="221"/>
      <c r="T140" s="222"/>
      <c r="AT140" s="223" t="s">
        <v>244</v>
      </c>
      <c r="AU140" s="223" t="s">
        <v>89</v>
      </c>
      <c r="AV140" s="13" t="s">
        <v>89</v>
      </c>
      <c r="AW140" s="13" t="s">
        <v>36</v>
      </c>
      <c r="AX140" s="13" t="s">
        <v>79</v>
      </c>
      <c r="AY140" s="223" t="s">
        <v>134</v>
      </c>
    </row>
    <row r="141" spans="2:51" s="13" customFormat="1" ht="10">
      <c r="B141" s="213"/>
      <c r="C141" s="214"/>
      <c r="D141" s="201" t="s">
        <v>244</v>
      </c>
      <c r="E141" s="215" t="s">
        <v>1</v>
      </c>
      <c r="F141" s="216" t="s">
        <v>255</v>
      </c>
      <c r="G141" s="214"/>
      <c r="H141" s="217">
        <v>170.82</v>
      </c>
      <c r="I141" s="218"/>
      <c r="J141" s="214"/>
      <c r="K141" s="214"/>
      <c r="L141" s="219"/>
      <c r="M141" s="220"/>
      <c r="N141" s="221"/>
      <c r="O141" s="221"/>
      <c r="P141" s="221"/>
      <c r="Q141" s="221"/>
      <c r="R141" s="221"/>
      <c r="S141" s="221"/>
      <c r="T141" s="222"/>
      <c r="AT141" s="223" t="s">
        <v>244</v>
      </c>
      <c r="AU141" s="223" t="s">
        <v>89</v>
      </c>
      <c r="AV141" s="13" t="s">
        <v>89</v>
      </c>
      <c r="AW141" s="13" t="s">
        <v>36</v>
      </c>
      <c r="AX141" s="13" t="s">
        <v>79</v>
      </c>
      <c r="AY141" s="223" t="s">
        <v>134</v>
      </c>
    </row>
    <row r="142" spans="2:51" s="13" customFormat="1" ht="10">
      <c r="B142" s="213"/>
      <c r="C142" s="214"/>
      <c r="D142" s="201" t="s">
        <v>244</v>
      </c>
      <c r="E142" s="215" t="s">
        <v>1</v>
      </c>
      <c r="F142" s="216" t="s">
        <v>256</v>
      </c>
      <c r="G142" s="214"/>
      <c r="H142" s="217">
        <v>27.7</v>
      </c>
      <c r="I142" s="218"/>
      <c r="J142" s="214"/>
      <c r="K142" s="214"/>
      <c r="L142" s="219"/>
      <c r="M142" s="220"/>
      <c r="N142" s="221"/>
      <c r="O142" s="221"/>
      <c r="P142" s="221"/>
      <c r="Q142" s="221"/>
      <c r="R142" s="221"/>
      <c r="S142" s="221"/>
      <c r="T142" s="222"/>
      <c r="AT142" s="223" t="s">
        <v>244</v>
      </c>
      <c r="AU142" s="223" t="s">
        <v>89</v>
      </c>
      <c r="AV142" s="13" t="s">
        <v>89</v>
      </c>
      <c r="AW142" s="13" t="s">
        <v>36</v>
      </c>
      <c r="AX142" s="13" t="s">
        <v>79</v>
      </c>
      <c r="AY142" s="223" t="s">
        <v>134</v>
      </c>
    </row>
    <row r="143" spans="1:65" s="2" customFormat="1" ht="16.5" customHeight="1">
      <c r="A143" s="34"/>
      <c r="B143" s="35"/>
      <c r="C143" s="187" t="s">
        <v>155</v>
      </c>
      <c r="D143" s="187" t="s">
        <v>137</v>
      </c>
      <c r="E143" s="188" t="s">
        <v>257</v>
      </c>
      <c r="F143" s="189" t="s">
        <v>258</v>
      </c>
      <c r="G143" s="190" t="s">
        <v>250</v>
      </c>
      <c r="H143" s="191">
        <v>881.8</v>
      </c>
      <c r="I143" s="192"/>
      <c r="J143" s="193">
        <f>ROUND(I143*H143,2)</f>
        <v>0</v>
      </c>
      <c r="K143" s="194"/>
      <c r="L143" s="39"/>
      <c r="M143" s="195" t="s">
        <v>1</v>
      </c>
      <c r="N143" s="196" t="s">
        <v>44</v>
      </c>
      <c r="O143" s="71"/>
      <c r="P143" s="197">
        <f>O143*H143</f>
        <v>0</v>
      </c>
      <c r="Q143" s="197">
        <v>0</v>
      </c>
      <c r="R143" s="197">
        <f>Q143*H143</f>
        <v>0</v>
      </c>
      <c r="S143" s="197">
        <v>0.115</v>
      </c>
      <c r="T143" s="198">
        <f>S143*H143</f>
        <v>101.407</v>
      </c>
      <c r="U143" s="34"/>
      <c r="V143" s="34"/>
      <c r="W143" s="34"/>
      <c r="X143" s="34"/>
      <c r="Y143" s="34"/>
      <c r="Z143" s="34"/>
      <c r="AA143" s="34"/>
      <c r="AB143" s="34"/>
      <c r="AC143" s="34"/>
      <c r="AD143" s="34"/>
      <c r="AE143" s="34"/>
      <c r="AR143" s="199" t="s">
        <v>155</v>
      </c>
      <c r="AT143" s="199" t="s">
        <v>137</v>
      </c>
      <c r="AU143" s="199" t="s">
        <v>89</v>
      </c>
      <c r="AY143" s="17" t="s">
        <v>134</v>
      </c>
      <c r="BE143" s="200">
        <f>IF(N143="základní",J143,0)</f>
        <v>0</v>
      </c>
      <c r="BF143" s="200">
        <f>IF(N143="snížená",J143,0)</f>
        <v>0</v>
      </c>
      <c r="BG143" s="200">
        <f>IF(N143="zákl. přenesená",J143,0)</f>
        <v>0</v>
      </c>
      <c r="BH143" s="200">
        <f>IF(N143="sníž. přenesená",J143,0)</f>
        <v>0</v>
      </c>
      <c r="BI143" s="200">
        <f>IF(N143="nulová",J143,0)</f>
        <v>0</v>
      </c>
      <c r="BJ143" s="17" t="s">
        <v>87</v>
      </c>
      <c r="BK143" s="200">
        <f>ROUND(I143*H143,2)</f>
        <v>0</v>
      </c>
      <c r="BL143" s="17" t="s">
        <v>155</v>
      </c>
      <c r="BM143" s="199" t="s">
        <v>259</v>
      </c>
    </row>
    <row r="144" spans="1:47" s="2" customFormat="1" ht="27">
      <c r="A144" s="34"/>
      <c r="B144" s="35"/>
      <c r="C144" s="36"/>
      <c r="D144" s="201" t="s">
        <v>143</v>
      </c>
      <c r="E144" s="36"/>
      <c r="F144" s="202" t="s">
        <v>260</v>
      </c>
      <c r="G144" s="36"/>
      <c r="H144" s="36"/>
      <c r="I144" s="203"/>
      <c r="J144" s="36"/>
      <c r="K144" s="36"/>
      <c r="L144" s="39"/>
      <c r="M144" s="204"/>
      <c r="N144" s="205"/>
      <c r="O144" s="71"/>
      <c r="P144" s="71"/>
      <c r="Q144" s="71"/>
      <c r="R144" s="71"/>
      <c r="S144" s="71"/>
      <c r="T144" s="72"/>
      <c r="U144" s="34"/>
      <c r="V144" s="34"/>
      <c r="W144" s="34"/>
      <c r="X144" s="34"/>
      <c r="Y144" s="34"/>
      <c r="Z144" s="34"/>
      <c r="AA144" s="34"/>
      <c r="AB144" s="34"/>
      <c r="AC144" s="34"/>
      <c r="AD144" s="34"/>
      <c r="AE144" s="34"/>
      <c r="AT144" s="17" t="s">
        <v>143</v>
      </c>
      <c r="AU144" s="17" t="s">
        <v>89</v>
      </c>
    </row>
    <row r="145" spans="1:47" s="2" customFormat="1" ht="10">
      <c r="A145" s="34"/>
      <c r="B145" s="35"/>
      <c r="C145" s="36"/>
      <c r="D145" s="207" t="s">
        <v>179</v>
      </c>
      <c r="E145" s="36"/>
      <c r="F145" s="208" t="s">
        <v>261</v>
      </c>
      <c r="G145" s="36"/>
      <c r="H145" s="36"/>
      <c r="I145" s="203"/>
      <c r="J145" s="36"/>
      <c r="K145" s="36"/>
      <c r="L145" s="39"/>
      <c r="M145" s="204"/>
      <c r="N145" s="205"/>
      <c r="O145" s="71"/>
      <c r="P145" s="71"/>
      <c r="Q145" s="71"/>
      <c r="R145" s="71"/>
      <c r="S145" s="71"/>
      <c r="T145" s="72"/>
      <c r="U145" s="34"/>
      <c r="V145" s="34"/>
      <c r="W145" s="34"/>
      <c r="X145" s="34"/>
      <c r="Y145" s="34"/>
      <c r="Z145" s="34"/>
      <c r="AA145" s="34"/>
      <c r="AB145" s="34"/>
      <c r="AC145" s="34"/>
      <c r="AD145" s="34"/>
      <c r="AE145" s="34"/>
      <c r="AT145" s="17" t="s">
        <v>179</v>
      </c>
      <c r="AU145" s="17" t="s">
        <v>89</v>
      </c>
    </row>
    <row r="146" spans="1:47" s="2" customFormat="1" ht="18">
      <c r="A146" s="34"/>
      <c r="B146" s="35"/>
      <c r="C146" s="36"/>
      <c r="D146" s="201" t="s">
        <v>144</v>
      </c>
      <c r="E146" s="36"/>
      <c r="F146" s="206" t="s">
        <v>262</v>
      </c>
      <c r="G146" s="36"/>
      <c r="H146" s="36"/>
      <c r="I146" s="203"/>
      <c r="J146" s="36"/>
      <c r="K146" s="36"/>
      <c r="L146" s="39"/>
      <c r="M146" s="204"/>
      <c r="N146" s="205"/>
      <c r="O146" s="71"/>
      <c r="P146" s="71"/>
      <c r="Q146" s="71"/>
      <c r="R146" s="71"/>
      <c r="S146" s="71"/>
      <c r="T146" s="72"/>
      <c r="U146" s="34"/>
      <c r="V146" s="34"/>
      <c r="W146" s="34"/>
      <c r="X146" s="34"/>
      <c r="Y146" s="34"/>
      <c r="Z146" s="34"/>
      <c r="AA146" s="34"/>
      <c r="AB146" s="34"/>
      <c r="AC146" s="34"/>
      <c r="AD146" s="34"/>
      <c r="AE146" s="34"/>
      <c r="AT146" s="17" t="s">
        <v>144</v>
      </c>
      <c r="AU146" s="17" t="s">
        <v>89</v>
      </c>
    </row>
    <row r="147" spans="2:51" s="13" customFormat="1" ht="10">
      <c r="B147" s="213"/>
      <c r="C147" s="214"/>
      <c r="D147" s="201" t="s">
        <v>244</v>
      </c>
      <c r="E147" s="215" t="s">
        <v>1</v>
      </c>
      <c r="F147" s="216" t="s">
        <v>263</v>
      </c>
      <c r="G147" s="214"/>
      <c r="H147" s="217">
        <v>881.8</v>
      </c>
      <c r="I147" s="218"/>
      <c r="J147" s="214"/>
      <c r="K147" s="214"/>
      <c r="L147" s="219"/>
      <c r="M147" s="220"/>
      <c r="N147" s="221"/>
      <c r="O147" s="221"/>
      <c r="P147" s="221"/>
      <c r="Q147" s="221"/>
      <c r="R147" s="221"/>
      <c r="S147" s="221"/>
      <c r="T147" s="222"/>
      <c r="AT147" s="223" t="s">
        <v>244</v>
      </c>
      <c r="AU147" s="223" t="s">
        <v>89</v>
      </c>
      <c r="AV147" s="13" t="s">
        <v>89</v>
      </c>
      <c r="AW147" s="13" t="s">
        <v>36</v>
      </c>
      <c r="AX147" s="13" t="s">
        <v>79</v>
      </c>
      <c r="AY147" s="223" t="s">
        <v>134</v>
      </c>
    </row>
    <row r="148" spans="1:65" s="2" customFormat="1" ht="37.75" customHeight="1">
      <c r="A148" s="34"/>
      <c r="B148" s="35"/>
      <c r="C148" s="187" t="s">
        <v>133</v>
      </c>
      <c r="D148" s="187" t="s">
        <v>137</v>
      </c>
      <c r="E148" s="188" t="s">
        <v>264</v>
      </c>
      <c r="F148" s="189" t="s">
        <v>265</v>
      </c>
      <c r="G148" s="190" t="s">
        <v>266</v>
      </c>
      <c r="H148" s="191">
        <v>401.42</v>
      </c>
      <c r="I148" s="192"/>
      <c r="J148" s="193">
        <f>ROUND(I148*H148,2)</f>
        <v>0</v>
      </c>
      <c r="K148" s="194"/>
      <c r="L148" s="39"/>
      <c r="M148" s="195" t="s">
        <v>1</v>
      </c>
      <c r="N148" s="196" t="s">
        <v>44</v>
      </c>
      <c r="O148" s="71"/>
      <c r="P148" s="197">
        <f>O148*H148</f>
        <v>0</v>
      </c>
      <c r="Q148" s="197">
        <v>0</v>
      </c>
      <c r="R148" s="197">
        <f>Q148*H148</f>
        <v>0</v>
      </c>
      <c r="S148" s="197">
        <v>0</v>
      </c>
      <c r="T148" s="198">
        <f>S148*H148</f>
        <v>0</v>
      </c>
      <c r="U148" s="34"/>
      <c r="V148" s="34"/>
      <c r="W148" s="34"/>
      <c r="X148" s="34"/>
      <c r="Y148" s="34"/>
      <c r="Z148" s="34"/>
      <c r="AA148" s="34"/>
      <c r="AB148" s="34"/>
      <c r="AC148" s="34"/>
      <c r="AD148" s="34"/>
      <c r="AE148" s="34"/>
      <c r="AR148" s="199" t="s">
        <v>155</v>
      </c>
      <c r="AT148" s="199" t="s">
        <v>137</v>
      </c>
      <c r="AU148" s="199" t="s">
        <v>89</v>
      </c>
      <c r="AY148" s="17" t="s">
        <v>134</v>
      </c>
      <c r="BE148" s="200">
        <f>IF(N148="základní",J148,0)</f>
        <v>0</v>
      </c>
      <c r="BF148" s="200">
        <f>IF(N148="snížená",J148,0)</f>
        <v>0</v>
      </c>
      <c r="BG148" s="200">
        <f>IF(N148="zákl. přenesená",J148,0)</f>
        <v>0</v>
      </c>
      <c r="BH148" s="200">
        <f>IF(N148="sníž. přenesená",J148,0)</f>
        <v>0</v>
      </c>
      <c r="BI148" s="200">
        <f>IF(N148="nulová",J148,0)</f>
        <v>0</v>
      </c>
      <c r="BJ148" s="17" t="s">
        <v>87</v>
      </c>
      <c r="BK148" s="200">
        <f>ROUND(I148*H148,2)</f>
        <v>0</v>
      </c>
      <c r="BL148" s="17" t="s">
        <v>155</v>
      </c>
      <c r="BM148" s="199" t="s">
        <v>267</v>
      </c>
    </row>
    <row r="149" spans="1:47" s="2" customFormat="1" ht="18">
      <c r="A149" s="34"/>
      <c r="B149" s="35"/>
      <c r="C149" s="36"/>
      <c r="D149" s="201" t="s">
        <v>143</v>
      </c>
      <c r="E149" s="36"/>
      <c r="F149" s="202" t="s">
        <v>268</v>
      </c>
      <c r="G149" s="36"/>
      <c r="H149" s="36"/>
      <c r="I149" s="203"/>
      <c r="J149" s="36"/>
      <c r="K149" s="36"/>
      <c r="L149" s="39"/>
      <c r="M149" s="204"/>
      <c r="N149" s="205"/>
      <c r="O149" s="71"/>
      <c r="P149" s="71"/>
      <c r="Q149" s="71"/>
      <c r="R149" s="71"/>
      <c r="S149" s="71"/>
      <c r="T149" s="72"/>
      <c r="U149" s="34"/>
      <c r="V149" s="34"/>
      <c r="W149" s="34"/>
      <c r="X149" s="34"/>
      <c r="Y149" s="34"/>
      <c r="Z149" s="34"/>
      <c r="AA149" s="34"/>
      <c r="AB149" s="34"/>
      <c r="AC149" s="34"/>
      <c r="AD149" s="34"/>
      <c r="AE149" s="34"/>
      <c r="AT149" s="17" t="s">
        <v>143</v>
      </c>
      <c r="AU149" s="17" t="s">
        <v>89</v>
      </c>
    </row>
    <row r="150" spans="1:47" s="2" customFormat="1" ht="10">
      <c r="A150" s="34"/>
      <c r="B150" s="35"/>
      <c r="C150" s="36"/>
      <c r="D150" s="207" t="s">
        <v>179</v>
      </c>
      <c r="E150" s="36"/>
      <c r="F150" s="208" t="s">
        <v>269</v>
      </c>
      <c r="G150" s="36"/>
      <c r="H150" s="36"/>
      <c r="I150" s="203"/>
      <c r="J150" s="36"/>
      <c r="K150" s="36"/>
      <c r="L150" s="39"/>
      <c r="M150" s="204"/>
      <c r="N150" s="205"/>
      <c r="O150" s="71"/>
      <c r="P150" s="71"/>
      <c r="Q150" s="71"/>
      <c r="R150" s="71"/>
      <c r="S150" s="71"/>
      <c r="T150" s="72"/>
      <c r="U150" s="34"/>
      <c r="V150" s="34"/>
      <c r="W150" s="34"/>
      <c r="X150" s="34"/>
      <c r="Y150" s="34"/>
      <c r="Z150" s="34"/>
      <c r="AA150" s="34"/>
      <c r="AB150" s="34"/>
      <c r="AC150" s="34"/>
      <c r="AD150" s="34"/>
      <c r="AE150" s="34"/>
      <c r="AT150" s="17" t="s">
        <v>179</v>
      </c>
      <c r="AU150" s="17" t="s">
        <v>89</v>
      </c>
    </row>
    <row r="151" spans="2:51" s="13" customFormat="1" ht="10">
      <c r="B151" s="213"/>
      <c r="C151" s="214"/>
      <c r="D151" s="201" t="s">
        <v>244</v>
      </c>
      <c r="E151" s="215" t="s">
        <v>1</v>
      </c>
      <c r="F151" s="216" t="s">
        <v>270</v>
      </c>
      <c r="G151" s="214"/>
      <c r="H151" s="217">
        <v>298.52</v>
      </c>
      <c r="I151" s="218"/>
      <c r="J151" s="214"/>
      <c r="K151" s="214"/>
      <c r="L151" s="219"/>
      <c r="M151" s="220"/>
      <c r="N151" s="221"/>
      <c r="O151" s="221"/>
      <c r="P151" s="221"/>
      <c r="Q151" s="221"/>
      <c r="R151" s="221"/>
      <c r="S151" s="221"/>
      <c r="T151" s="222"/>
      <c r="AT151" s="223" t="s">
        <v>244</v>
      </c>
      <c r="AU151" s="223" t="s">
        <v>89</v>
      </c>
      <c r="AV151" s="13" t="s">
        <v>89</v>
      </c>
      <c r="AW151" s="13" t="s">
        <v>36</v>
      </c>
      <c r="AX151" s="13" t="s">
        <v>79</v>
      </c>
      <c r="AY151" s="223" t="s">
        <v>134</v>
      </c>
    </row>
    <row r="152" spans="2:51" s="13" customFormat="1" ht="10">
      <c r="B152" s="213"/>
      <c r="C152" s="214"/>
      <c r="D152" s="201" t="s">
        <v>244</v>
      </c>
      <c r="E152" s="215" t="s">
        <v>1</v>
      </c>
      <c r="F152" s="216" t="s">
        <v>271</v>
      </c>
      <c r="G152" s="214"/>
      <c r="H152" s="217">
        <v>102.9</v>
      </c>
      <c r="I152" s="218"/>
      <c r="J152" s="214"/>
      <c r="K152" s="214"/>
      <c r="L152" s="219"/>
      <c r="M152" s="220"/>
      <c r="N152" s="221"/>
      <c r="O152" s="221"/>
      <c r="P152" s="221"/>
      <c r="Q152" s="221"/>
      <c r="R152" s="221"/>
      <c r="S152" s="221"/>
      <c r="T152" s="222"/>
      <c r="AT152" s="223" t="s">
        <v>244</v>
      </c>
      <c r="AU152" s="223" t="s">
        <v>89</v>
      </c>
      <c r="AV152" s="13" t="s">
        <v>89</v>
      </c>
      <c r="AW152" s="13" t="s">
        <v>36</v>
      </c>
      <c r="AX152" s="13" t="s">
        <v>79</v>
      </c>
      <c r="AY152" s="223" t="s">
        <v>134</v>
      </c>
    </row>
    <row r="153" spans="1:65" s="2" customFormat="1" ht="33" customHeight="1">
      <c r="A153" s="34"/>
      <c r="B153" s="35"/>
      <c r="C153" s="187" t="s">
        <v>166</v>
      </c>
      <c r="D153" s="187" t="s">
        <v>137</v>
      </c>
      <c r="E153" s="188" t="s">
        <v>272</v>
      </c>
      <c r="F153" s="189" t="s">
        <v>273</v>
      </c>
      <c r="G153" s="190" t="s">
        <v>266</v>
      </c>
      <c r="H153" s="191">
        <v>16</v>
      </c>
      <c r="I153" s="192"/>
      <c r="J153" s="193">
        <f>ROUND(I153*H153,2)</f>
        <v>0</v>
      </c>
      <c r="K153" s="194"/>
      <c r="L153" s="39"/>
      <c r="M153" s="195" t="s">
        <v>1</v>
      </c>
      <c r="N153" s="196" t="s">
        <v>44</v>
      </c>
      <c r="O153" s="71"/>
      <c r="P153" s="197">
        <f>O153*H153</f>
        <v>0</v>
      </c>
      <c r="Q153" s="197">
        <v>0</v>
      </c>
      <c r="R153" s="197">
        <f>Q153*H153</f>
        <v>0</v>
      </c>
      <c r="S153" s="197">
        <v>0</v>
      </c>
      <c r="T153" s="198">
        <f>S153*H153</f>
        <v>0</v>
      </c>
      <c r="U153" s="34"/>
      <c r="V153" s="34"/>
      <c r="W153" s="34"/>
      <c r="X153" s="34"/>
      <c r="Y153" s="34"/>
      <c r="Z153" s="34"/>
      <c r="AA153" s="34"/>
      <c r="AB153" s="34"/>
      <c r="AC153" s="34"/>
      <c r="AD153" s="34"/>
      <c r="AE153" s="34"/>
      <c r="AR153" s="199" t="s">
        <v>155</v>
      </c>
      <c r="AT153" s="199" t="s">
        <v>137</v>
      </c>
      <c r="AU153" s="199" t="s">
        <v>89</v>
      </c>
      <c r="AY153" s="17" t="s">
        <v>134</v>
      </c>
      <c r="BE153" s="200">
        <f>IF(N153="základní",J153,0)</f>
        <v>0</v>
      </c>
      <c r="BF153" s="200">
        <f>IF(N153="snížená",J153,0)</f>
        <v>0</v>
      </c>
      <c r="BG153" s="200">
        <f>IF(N153="zákl. přenesená",J153,0)</f>
        <v>0</v>
      </c>
      <c r="BH153" s="200">
        <f>IF(N153="sníž. přenesená",J153,0)</f>
        <v>0</v>
      </c>
      <c r="BI153" s="200">
        <f>IF(N153="nulová",J153,0)</f>
        <v>0</v>
      </c>
      <c r="BJ153" s="17" t="s">
        <v>87</v>
      </c>
      <c r="BK153" s="200">
        <f>ROUND(I153*H153,2)</f>
        <v>0</v>
      </c>
      <c r="BL153" s="17" t="s">
        <v>155</v>
      </c>
      <c r="BM153" s="199" t="s">
        <v>274</v>
      </c>
    </row>
    <row r="154" spans="1:47" s="2" customFormat="1" ht="27">
      <c r="A154" s="34"/>
      <c r="B154" s="35"/>
      <c r="C154" s="36"/>
      <c r="D154" s="201" t="s">
        <v>143</v>
      </c>
      <c r="E154" s="36"/>
      <c r="F154" s="202" t="s">
        <v>275</v>
      </c>
      <c r="G154" s="36"/>
      <c r="H154" s="36"/>
      <c r="I154" s="203"/>
      <c r="J154" s="36"/>
      <c r="K154" s="36"/>
      <c r="L154" s="39"/>
      <c r="M154" s="204"/>
      <c r="N154" s="205"/>
      <c r="O154" s="71"/>
      <c r="P154" s="71"/>
      <c r="Q154" s="71"/>
      <c r="R154" s="71"/>
      <c r="S154" s="71"/>
      <c r="T154" s="72"/>
      <c r="U154" s="34"/>
      <c r="V154" s="34"/>
      <c r="W154" s="34"/>
      <c r="X154" s="34"/>
      <c r="Y154" s="34"/>
      <c r="Z154" s="34"/>
      <c r="AA154" s="34"/>
      <c r="AB154" s="34"/>
      <c r="AC154" s="34"/>
      <c r="AD154" s="34"/>
      <c r="AE154" s="34"/>
      <c r="AT154" s="17" t="s">
        <v>143</v>
      </c>
      <c r="AU154" s="17" t="s">
        <v>89</v>
      </c>
    </row>
    <row r="155" spans="1:47" s="2" customFormat="1" ht="10">
      <c r="A155" s="34"/>
      <c r="B155" s="35"/>
      <c r="C155" s="36"/>
      <c r="D155" s="207" t="s">
        <v>179</v>
      </c>
      <c r="E155" s="36"/>
      <c r="F155" s="208" t="s">
        <v>276</v>
      </c>
      <c r="G155" s="36"/>
      <c r="H155" s="36"/>
      <c r="I155" s="203"/>
      <c r="J155" s="36"/>
      <c r="K155" s="36"/>
      <c r="L155" s="39"/>
      <c r="M155" s="204"/>
      <c r="N155" s="205"/>
      <c r="O155" s="71"/>
      <c r="P155" s="71"/>
      <c r="Q155" s="71"/>
      <c r="R155" s="71"/>
      <c r="S155" s="71"/>
      <c r="T155" s="72"/>
      <c r="U155" s="34"/>
      <c r="V155" s="34"/>
      <c r="W155" s="34"/>
      <c r="X155" s="34"/>
      <c r="Y155" s="34"/>
      <c r="Z155" s="34"/>
      <c r="AA155" s="34"/>
      <c r="AB155" s="34"/>
      <c r="AC155" s="34"/>
      <c r="AD155" s="34"/>
      <c r="AE155" s="34"/>
      <c r="AT155" s="17" t="s">
        <v>179</v>
      </c>
      <c r="AU155" s="17" t="s">
        <v>89</v>
      </c>
    </row>
    <row r="156" spans="1:47" s="2" customFormat="1" ht="45">
      <c r="A156" s="34"/>
      <c r="B156" s="35"/>
      <c r="C156" s="36"/>
      <c r="D156" s="201" t="s">
        <v>181</v>
      </c>
      <c r="E156" s="36"/>
      <c r="F156" s="206" t="s">
        <v>277</v>
      </c>
      <c r="G156" s="36"/>
      <c r="H156" s="36"/>
      <c r="I156" s="203"/>
      <c r="J156" s="36"/>
      <c r="K156" s="36"/>
      <c r="L156" s="39"/>
      <c r="M156" s="204"/>
      <c r="N156" s="205"/>
      <c r="O156" s="71"/>
      <c r="P156" s="71"/>
      <c r="Q156" s="71"/>
      <c r="R156" s="71"/>
      <c r="S156" s="71"/>
      <c r="T156" s="72"/>
      <c r="U156" s="34"/>
      <c r="V156" s="34"/>
      <c r="W156" s="34"/>
      <c r="X156" s="34"/>
      <c r="Y156" s="34"/>
      <c r="Z156" s="34"/>
      <c r="AA156" s="34"/>
      <c r="AB156" s="34"/>
      <c r="AC156" s="34"/>
      <c r="AD156" s="34"/>
      <c r="AE156" s="34"/>
      <c r="AT156" s="17" t="s">
        <v>181</v>
      </c>
      <c r="AU156" s="17" t="s">
        <v>89</v>
      </c>
    </row>
    <row r="157" spans="1:47" s="2" customFormat="1" ht="18">
      <c r="A157" s="34"/>
      <c r="B157" s="35"/>
      <c r="C157" s="36"/>
      <c r="D157" s="201" t="s">
        <v>144</v>
      </c>
      <c r="E157" s="36"/>
      <c r="F157" s="206" t="s">
        <v>278</v>
      </c>
      <c r="G157" s="36"/>
      <c r="H157" s="36"/>
      <c r="I157" s="203"/>
      <c r="J157" s="36"/>
      <c r="K157" s="36"/>
      <c r="L157" s="39"/>
      <c r="M157" s="204"/>
      <c r="N157" s="205"/>
      <c r="O157" s="71"/>
      <c r="P157" s="71"/>
      <c r="Q157" s="71"/>
      <c r="R157" s="71"/>
      <c r="S157" s="71"/>
      <c r="T157" s="72"/>
      <c r="U157" s="34"/>
      <c r="V157" s="34"/>
      <c r="W157" s="34"/>
      <c r="X157" s="34"/>
      <c r="Y157" s="34"/>
      <c r="Z157" s="34"/>
      <c r="AA157" s="34"/>
      <c r="AB157" s="34"/>
      <c r="AC157" s="34"/>
      <c r="AD157" s="34"/>
      <c r="AE157" s="34"/>
      <c r="AT157" s="17" t="s">
        <v>144</v>
      </c>
      <c r="AU157" s="17" t="s">
        <v>89</v>
      </c>
    </row>
    <row r="158" spans="2:51" s="13" customFormat="1" ht="10">
      <c r="B158" s="213"/>
      <c r="C158" s="214"/>
      <c r="D158" s="201" t="s">
        <v>244</v>
      </c>
      <c r="E158" s="215" t="s">
        <v>1</v>
      </c>
      <c r="F158" s="216" t="s">
        <v>279</v>
      </c>
      <c r="G158" s="214"/>
      <c r="H158" s="217">
        <v>16</v>
      </c>
      <c r="I158" s="218"/>
      <c r="J158" s="214"/>
      <c r="K158" s="214"/>
      <c r="L158" s="219"/>
      <c r="M158" s="220"/>
      <c r="N158" s="221"/>
      <c r="O158" s="221"/>
      <c r="P158" s="221"/>
      <c r="Q158" s="221"/>
      <c r="R158" s="221"/>
      <c r="S158" s="221"/>
      <c r="T158" s="222"/>
      <c r="AT158" s="223" t="s">
        <v>244</v>
      </c>
      <c r="AU158" s="223" t="s">
        <v>89</v>
      </c>
      <c r="AV158" s="13" t="s">
        <v>89</v>
      </c>
      <c r="AW158" s="13" t="s">
        <v>36</v>
      </c>
      <c r="AX158" s="13" t="s">
        <v>79</v>
      </c>
      <c r="AY158" s="223" t="s">
        <v>134</v>
      </c>
    </row>
    <row r="159" spans="1:65" s="2" customFormat="1" ht="24.15" customHeight="1">
      <c r="A159" s="34"/>
      <c r="B159" s="35"/>
      <c r="C159" s="187" t="s">
        <v>170</v>
      </c>
      <c r="D159" s="187" t="s">
        <v>137</v>
      </c>
      <c r="E159" s="188" t="s">
        <v>280</v>
      </c>
      <c r="F159" s="189" t="s">
        <v>281</v>
      </c>
      <c r="G159" s="190" t="s">
        <v>266</v>
      </c>
      <c r="H159" s="191">
        <v>3.2</v>
      </c>
      <c r="I159" s="192"/>
      <c r="J159" s="193">
        <f>ROUND(I159*H159,2)</f>
        <v>0</v>
      </c>
      <c r="K159" s="194"/>
      <c r="L159" s="39"/>
      <c r="M159" s="195" t="s">
        <v>1</v>
      </c>
      <c r="N159" s="196" t="s">
        <v>44</v>
      </c>
      <c r="O159" s="71"/>
      <c r="P159" s="197">
        <f>O159*H159</f>
        <v>0</v>
      </c>
      <c r="Q159" s="197">
        <v>0</v>
      </c>
      <c r="R159" s="197">
        <f>Q159*H159</f>
        <v>0</v>
      </c>
      <c r="S159" s="197">
        <v>2.2</v>
      </c>
      <c r="T159" s="198">
        <f>S159*H159</f>
        <v>7.040000000000001</v>
      </c>
      <c r="U159" s="34"/>
      <c r="V159" s="34"/>
      <c r="W159" s="34"/>
      <c r="X159" s="34"/>
      <c r="Y159" s="34"/>
      <c r="Z159" s="34"/>
      <c r="AA159" s="34"/>
      <c r="AB159" s="34"/>
      <c r="AC159" s="34"/>
      <c r="AD159" s="34"/>
      <c r="AE159" s="34"/>
      <c r="AR159" s="199" t="s">
        <v>155</v>
      </c>
      <c r="AT159" s="199" t="s">
        <v>137</v>
      </c>
      <c r="AU159" s="199" t="s">
        <v>89</v>
      </c>
      <c r="AY159" s="17" t="s">
        <v>134</v>
      </c>
      <c r="BE159" s="200">
        <f>IF(N159="základní",J159,0)</f>
        <v>0</v>
      </c>
      <c r="BF159" s="200">
        <f>IF(N159="snížená",J159,0)</f>
        <v>0</v>
      </c>
      <c r="BG159" s="200">
        <f>IF(N159="zákl. přenesená",J159,0)</f>
        <v>0</v>
      </c>
      <c r="BH159" s="200">
        <f>IF(N159="sníž. přenesená",J159,0)</f>
        <v>0</v>
      </c>
      <c r="BI159" s="200">
        <f>IF(N159="nulová",J159,0)</f>
        <v>0</v>
      </c>
      <c r="BJ159" s="17" t="s">
        <v>87</v>
      </c>
      <c r="BK159" s="200">
        <f>ROUND(I159*H159,2)</f>
        <v>0</v>
      </c>
      <c r="BL159" s="17" t="s">
        <v>155</v>
      </c>
      <c r="BM159" s="199" t="s">
        <v>282</v>
      </c>
    </row>
    <row r="160" spans="1:47" s="2" customFormat="1" ht="27">
      <c r="A160" s="34"/>
      <c r="B160" s="35"/>
      <c r="C160" s="36"/>
      <c r="D160" s="201" t="s">
        <v>143</v>
      </c>
      <c r="E160" s="36"/>
      <c r="F160" s="202" t="s">
        <v>283</v>
      </c>
      <c r="G160" s="36"/>
      <c r="H160" s="36"/>
      <c r="I160" s="203"/>
      <c r="J160" s="36"/>
      <c r="K160" s="36"/>
      <c r="L160" s="39"/>
      <c r="M160" s="204"/>
      <c r="N160" s="205"/>
      <c r="O160" s="71"/>
      <c r="P160" s="71"/>
      <c r="Q160" s="71"/>
      <c r="R160" s="71"/>
      <c r="S160" s="71"/>
      <c r="T160" s="72"/>
      <c r="U160" s="34"/>
      <c r="V160" s="34"/>
      <c r="W160" s="34"/>
      <c r="X160" s="34"/>
      <c r="Y160" s="34"/>
      <c r="Z160" s="34"/>
      <c r="AA160" s="34"/>
      <c r="AB160" s="34"/>
      <c r="AC160" s="34"/>
      <c r="AD160" s="34"/>
      <c r="AE160" s="34"/>
      <c r="AT160" s="17" t="s">
        <v>143</v>
      </c>
      <c r="AU160" s="17" t="s">
        <v>89</v>
      </c>
    </row>
    <row r="161" spans="1:47" s="2" customFormat="1" ht="10">
      <c r="A161" s="34"/>
      <c r="B161" s="35"/>
      <c r="C161" s="36"/>
      <c r="D161" s="207" t="s">
        <v>179</v>
      </c>
      <c r="E161" s="36"/>
      <c r="F161" s="208" t="s">
        <v>284</v>
      </c>
      <c r="G161" s="36"/>
      <c r="H161" s="36"/>
      <c r="I161" s="203"/>
      <c r="J161" s="36"/>
      <c r="K161" s="36"/>
      <c r="L161" s="39"/>
      <c r="M161" s="204"/>
      <c r="N161" s="205"/>
      <c r="O161" s="71"/>
      <c r="P161" s="71"/>
      <c r="Q161" s="71"/>
      <c r="R161" s="71"/>
      <c r="S161" s="71"/>
      <c r="T161" s="72"/>
      <c r="U161" s="34"/>
      <c r="V161" s="34"/>
      <c r="W161" s="34"/>
      <c r="X161" s="34"/>
      <c r="Y161" s="34"/>
      <c r="Z161" s="34"/>
      <c r="AA161" s="34"/>
      <c r="AB161" s="34"/>
      <c r="AC161" s="34"/>
      <c r="AD161" s="34"/>
      <c r="AE161" s="34"/>
      <c r="AT161" s="17" t="s">
        <v>179</v>
      </c>
      <c r="AU161" s="17" t="s">
        <v>89</v>
      </c>
    </row>
    <row r="162" spans="1:47" s="2" customFormat="1" ht="144">
      <c r="A162" s="34"/>
      <c r="B162" s="35"/>
      <c r="C162" s="36"/>
      <c r="D162" s="201" t="s">
        <v>181</v>
      </c>
      <c r="E162" s="36"/>
      <c r="F162" s="206" t="s">
        <v>285</v>
      </c>
      <c r="G162" s="36"/>
      <c r="H162" s="36"/>
      <c r="I162" s="203"/>
      <c r="J162" s="36"/>
      <c r="K162" s="36"/>
      <c r="L162" s="39"/>
      <c r="M162" s="204"/>
      <c r="N162" s="205"/>
      <c r="O162" s="71"/>
      <c r="P162" s="71"/>
      <c r="Q162" s="71"/>
      <c r="R162" s="71"/>
      <c r="S162" s="71"/>
      <c r="T162" s="72"/>
      <c r="U162" s="34"/>
      <c r="V162" s="34"/>
      <c r="W162" s="34"/>
      <c r="X162" s="34"/>
      <c r="Y162" s="34"/>
      <c r="Z162" s="34"/>
      <c r="AA162" s="34"/>
      <c r="AB162" s="34"/>
      <c r="AC162" s="34"/>
      <c r="AD162" s="34"/>
      <c r="AE162" s="34"/>
      <c r="AT162" s="17" t="s">
        <v>181</v>
      </c>
      <c r="AU162" s="17" t="s">
        <v>89</v>
      </c>
    </row>
    <row r="163" spans="2:51" s="15" customFormat="1" ht="10">
      <c r="B163" s="235"/>
      <c r="C163" s="236"/>
      <c r="D163" s="201" t="s">
        <v>244</v>
      </c>
      <c r="E163" s="237" t="s">
        <v>1</v>
      </c>
      <c r="F163" s="238" t="s">
        <v>286</v>
      </c>
      <c r="G163" s="236"/>
      <c r="H163" s="237" t="s">
        <v>1</v>
      </c>
      <c r="I163" s="239"/>
      <c r="J163" s="236"/>
      <c r="K163" s="236"/>
      <c r="L163" s="240"/>
      <c r="M163" s="241"/>
      <c r="N163" s="242"/>
      <c r="O163" s="242"/>
      <c r="P163" s="242"/>
      <c r="Q163" s="242"/>
      <c r="R163" s="242"/>
      <c r="S163" s="242"/>
      <c r="T163" s="243"/>
      <c r="AT163" s="244" t="s">
        <v>244</v>
      </c>
      <c r="AU163" s="244" t="s">
        <v>89</v>
      </c>
      <c r="AV163" s="15" t="s">
        <v>87</v>
      </c>
      <c r="AW163" s="15" t="s">
        <v>36</v>
      </c>
      <c r="AX163" s="15" t="s">
        <v>79</v>
      </c>
      <c r="AY163" s="244" t="s">
        <v>134</v>
      </c>
    </row>
    <row r="164" spans="2:51" s="13" customFormat="1" ht="10">
      <c r="B164" s="213"/>
      <c r="C164" s="214"/>
      <c r="D164" s="201" t="s">
        <v>244</v>
      </c>
      <c r="E164" s="215" t="s">
        <v>1</v>
      </c>
      <c r="F164" s="216" t="s">
        <v>287</v>
      </c>
      <c r="G164" s="214"/>
      <c r="H164" s="217">
        <v>3.2</v>
      </c>
      <c r="I164" s="218"/>
      <c r="J164" s="214"/>
      <c r="K164" s="214"/>
      <c r="L164" s="219"/>
      <c r="M164" s="220"/>
      <c r="N164" s="221"/>
      <c r="O164" s="221"/>
      <c r="P164" s="221"/>
      <c r="Q164" s="221"/>
      <c r="R164" s="221"/>
      <c r="S164" s="221"/>
      <c r="T164" s="222"/>
      <c r="AT164" s="223" t="s">
        <v>244</v>
      </c>
      <c r="AU164" s="223" t="s">
        <v>89</v>
      </c>
      <c r="AV164" s="13" t="s">
        <v>89</v>
      </c>
      <c r="AW164" s="13" t="s">
        <v>36</v>
      </c>
      <c r="AX164" s="13" t="s">
        <v>79</v>
      </c>
      <c r="AY164" s="223" t="s">
        <v>134</v>
      </c>
    </row>
    <row r="165" spans="1:65" s="2" customFormat="1" ht="24.15" customHeight="1">
      <c r="A165" s="34"/>
      <c r="B165" s="35"/>
      <c r="C165" s="187" t="s">
        <v>175</v>
      </c>
      <c r="D165" s="187" t="s">
        <v>137</v>
      </c>
      <c r="E165" s="188" t="s">
        <v>288</v>
      </c>
      <c r="F165" s="189" t="s">
        <v>289</v>
      </c>
      <c r="G165" s="190" t="s">
        <v>266</v>
      </c>
      <c r="H165" s="191">
        <v>12</v>
      </c>
      <c r="I165" s="192"/>
      <c r="J165" s="193">
        <f>ROUND(I165*H165,2)</f>
        <v>0</v>
      </c>
      <c r="K165" s="194"/>
      <c r="L165" s="39"/>
      <c r="M165" s="195" t="s">
        <v>1</v>
      </c>
      <c r="N165" s="196" t="s">
        <v>44</v>
      </c>
      <c r="O165" s="71"/>
      <c r="P165" s="197">
        <f>O165*H165</f>
        <v>0</v>
      </c>
      <c r="Q165" s="197">
        <v>0</v>
      </c>
      <c r="R165" s="197">
        <f>Q165*H165</f>
        <v>0</v>
      </c>
      <c r="S165" s="197">
        <v>2.5</v>
      </c>
      <c r="T165" s="198">
        <f>S165*H165</f>
        <v>30</v>
      </c>
      <c r="U165" s="34"/>
      <c r="V165" s="34"/>
      <c r="W165" s="34"/>
      <c r="X165" s="34"/>
      <c r="Y165" s="34"/>
      <c r="Z165" s="34"/>
      <c r="AA165" s="34"/>
      <c r="AB165" s="34"/>
      <c r="AC165" s="34"/>
      <c r="AD165" s="34"/>
      <c r="AE165" s="34"/>
      <c r="AR165" s="199" t="s">
        <v>155</v>
      </c>
      <c r="AT165" s="199" t="s">
        <v>137</v>
      </c>
      <c r="AU165" s="199" t="s">
        <v>89</v>
      </c>
      <c r="AY165" s="17" t="s">
        <v>134</v>
      </c>
      <c r="BE165" s="200">
        <f>IF(N165="základní",J165,0)</f>
        <v>0</v>
      </c>
      <c r="BF165" s="200">
        <f>IF(N165="snížená",J165,0)</f>
        <v>0</v>
      </c>
      <c r="BG165" s="200">
        <f>IF(N165="zákl. přenesená",J165,0)</f>
        <v>0</v>
      </c>
      <c r="BH165" s="200">
        <f>IF(N165="sníž. přenesená",J165,0)</f>
        <v>0</v>
      </c>
      <c r="BI165" s="200">
        <f>IF(N165="nulová",J165,0)</f>
        <v>0</v>
      </c>
      <c r="BJ165" s="17" t="s">
        <v>87</v>
      </c>
      <c r="BK165" s="200">
        <f>ROUND(I165*H165,2)</f>
        <v>0</v>
      </c>
      <c r="BL165" s="17" t="s">
        <v>155</v>
      </c>
      <c r="BM165" s="199" t="s">
        <v>290</v>
      </c>
    </row>
    <row r="166" spans="1:47" s="2" customFormat="1" ht="27">
      <c r="A166" s="34"/>
      <c r="B166" s="35"/>
      <c r="C166" s="36"/>
      <c r="D166" s="201" t="s">
        <v>143</v>
      </c>
      <c r="E166" s="36"/>
      <c r="F166" s="202" t="s">
        <v>291</v>
      </c>
      <c r="G166" s="36"/>
      <c r="H166" s="36"/>
      <c r="I166" s="203"/>
      <c r="J166" s="36"/>
      <c r="K166" s="36"/>
      <c r="L166" s="39"/>
      <c r="M166" s="204"/>
      <c r="N166" s="205"/>
      <c r="O166" s="71"/>
      <c r="P166" s="71"/>
      <c r="Q166" s="71"/>
      <c r="R166" s="71"/>
      <c r="S166" s="71"/>
      <c r="T166" s="72"/>
      <c r="U166" s="34"/>
      <c r="V166" s="34"/>
      <c r="W166" s="34"/>
      <c r="X166" s="34"/>
      <c r="Y166" s="34"/>
      <c r="Z166" s="34"/>
      <c r="AA166" s="34"/>
      <c r="AB166" s="34"/>
      <c r="AC166" s="34"/>
      <c r="AD166" s="34"/>
      <c r="AE166" s="34"/>
      <c r="AT166" s="17" t="s">
        <v>143</v>
      </c>
      <c r="AU166" s="17" t="s">
        <v>89</v>
      </c>
    </row>
    <row r="167" spans="1:47" s="2" customFormat="1" ht="10">
      <c r="A167" s="34"/>
      <c r="B167" s="35"/>
      <c r="C167" s="36"/>
      <c r="D167" s="207" t="s">
        <v>179</v>
      </c>
      <c r="E167" s="36"/>
      <c r="F167" s="208" t="s">
        <v>292</v>
      </c>
      <c r="G167" s="36"/>
      <c r="H167" s="36"/>
      <c r="I167" s="203"/>
      <c r="J167" s="36"/>
      <c r="K167" s="36"/>
      <c r="L167" s="39"/>
      <c r="M167" s="204"/>
      <c r="N167" s="205"/>
      <c r="O167" s="71"/>
      <c r="P167" s="71"/>
      <c r="Q167" s="71"/>
      <c r="R167" s="71"/>
      <c r="S167" s="71"/>
      <c r="T167" s="72"/>
      <c r="U167" s="34"/>
      <c r="V167" s="34"/>
      <c r="W167" s="34"/>
      <c r="X167" s="34"/>
      <c r="Y167" s="34"/>
      <c r="Z167" s="34"/>
      <c r="AA167" s="34"/>
      <c r="AB167" s="34"/>
      <c r="AC167" s="34"/>
      <c r="AD167" s="34"/>
      <c r="AE167" s="34"/>
      <c r="AT167" s="17" t="s">
        <v>179</v>
      </c>
      <c r="AU167" s="17" t="s">
        <v>89</v>
      </c>
    </row>
    <row r="168" spans="1:47" s="2" customFormat="1" ht="18">
      <c r="A168" s="34"/>
      <c r="B168" s="35"/>
      <c r="C168" s="36"/>
      <c r="D168" s="201" t="s">
        <v>144</v>
      </c>
      <c r="E168" s="36"/>
      <c r="F168" s="206" t="s">
        <v>293</v>
      </c>
      <c r="G168" s="36"/>
      <c r="H168" s="36"/>
      <c r="I168" s="203"/>
      <c r="J168" s="36"/>
      <c r="K168" s="36"/>
      <c r="L168" s="39"/>
      <c r="M168" s="204"/>
      <c r="N168" s="205"/>
      <c r="O168" s="71"/>
      <c r="P168" s="71"/>
      <c r="Q168" s="71"/>
      <c r="R168" s="71"/>
      <c r="S168" s="71"/>
      <c r="T168" s="72"/>
      <c r="U168" s="34"/>
      <c r="V168" s="34"/>
      <c r="W168" s="34"/>
      <c r="X168" s="34"/>
      <c r="Y168" s="34"/>
      <c r="Z168" s="34"/>
      <c r="AA168" s="34"/>
      <c r="AB168" s="34"/>
      <c r="AC168" s="34"/>
      <c r="AD168" s="34"/>
      <c r="AE168" s="34"/>
      <c r="AT168" s="17" t="s">
        <v>144</v>
      </c>
      <c r="AU168" s="17" t="s">
        <v>89</v>
      </c>
    </row>
    <row r="169" spans="2:51" s="13" customFormat="1" ht="10">
      <c r="B169" s="213"/>
      <c r="C169" s="214"/>
      <c r="D169" s="201" t="s">
        <v>244</v>
      </c>
      <c r="E169" s="215" t="s">
        <v>1</v>
      </c>
      <c r="F169" s="216" t="s">
        <v>294</v>
      </c>
      <c r="G169" s="214"/>
      <c r="H169" s="217">
        <v>12</v>
      </c>
      <c r="I169" s="218"/>
      <c r="J169" s="214"/>
      <c r="K169" s="214"/>
      <c r="L169" s="219"/>
      <c r="M169" s="220"/>
      <c r="N169" s="221"/>
      <c r="O169" s="221"/>
      <c r="P169" s="221"/>
      <c r="Q169" s="221"/>
      <c r="R169" s="221"/>
      <c r="S169" s="221"/>
      <c r="T169" s="222"/>
      <c r="AT169" s="223" t="s">
        <v>244</v>
      </c>
      <c r="AU169" s="223" t="s">
        <v>89</v>
      </c>
      <c r="AV169" s="13" t="s">
        <v>89</v>
      </c>
      <c r="AW169" s="13" t="s">
        <v>36</v>
      </c>
      <c r="AX169" s="13" t="s">
        <v>79</v>
      </c>
      <c r="AY169" s="223" t="s">
        <v>134</v>
      </c>
    </row>
    <row r="170" spans="1:65" s="2" customFormat="1" ht="33" customHeight="1">
      <c r="A170" s="34"/>
      <c r="B170" s="35"/>
      <c r="C170" s="187" t="s">
        <v>184</v>
      </c>
      <c r="D170" s="187" t="s">
        <v>137</v>
      </c>
      <c r="E170" s="188" t="s">
        <v>295</v>
      </c>
      <c r="F170" s="189" t="s">
        <v>296</v>
      </c>
      <c r="G170" s="190" t="s">
        <v>266</v>
      </c>
      <c r="H170" s="191">
        <v>405.82</v>
      </c>
      <c r="I170" s="192"/>
      <c r="J170" s="193">
        <f>ROUND(I170*H170,2)</f>
        <v>0</v>
      </c>
      <c r="K170" s="194"/>
      <c r="L170" s="39"/>
      <c r="M170" s="195" t="s">
        <v>1</v>
      </c>
      <c r="N170" s="196" t="s">
        <v>44</v>
      </c>
      <c r="O170" s="71"/>
      <c r="P170" s="197">
        <f>O170*H170</f>
        <v>0</v>
      </c>
      <c r="Q170" s="197">
        <v>0</v>
      </c>
      <c r="R170" s="197">
        <f>Q170*H170</f>
        <v>0</v>
      </c>
      <c r="S170" s="197">
        <v>0</v>
      </c>
      <c r="T170" s="198">
        <f>S170*H170</f>
        <v>0</v>
      </c>
      <c r="U170" s="34"/>
      <c r="V170" s="34"/>
      <c r="W170" s="34"/>
      <c r="X170" s="34"/>
      <c r="Y170" s="34"/>
      <c r="Z170" s="34"/>
      <c r="AA170" s="34"/>
      <c r="AB170" s="34"/>
      <c r="AC170" s="34"/>
      <c r="AD170" s="34"/>
      <c r="AE170" s="34"/>
      <c r="AR170" s="199" t="s">
        <v>155</v>
      </c>
      <c r="AT170" s="199" t="s">
        <v>137</v>
      </c>
      <c r="AU170" s="199" t="s">
        <v>89</v>
      </c>
      <c r="AY170" s="17" t="s">
        <v>134</v>
      </c>
      <c r="BE170" s="200">
        <f>IF(N170="základní",J170,0)</f>
        <v>0</v>
      </c>
      <c r="BF170" s="200">
        <f>IF(N170="snížená",J170,0)</f>
        <v>0</v>
      </c>
      <c r="BG170" s="200">
        <f>IF(N170="zákl. přenesená",J170,0)</f>
        <v>0</v>
      </c>
      <c r="BH170" s="200">
        <f>IF(N170="sníž. přenesená",J170,0)</f>
        <v>0</v>
      </c>
      <c r="BI170" s="200">
        <f>IF(N170="nulová",J170,0)</f>
        <v>0</v>
      </c>
      <c r="BJ170" s="17" t="s">
        <v>87</v>
      </c>
      <c r="BK170" s="200">
        <f>ROUND(I170*H170,2)</f>
        <v>0</v>
      </c>
      <c r="BL170" s="17" t="s">
        <v>155</v>
      </c>
      <c r="BM170" s="199" t="s">
        <v>297</v>
      </c>
    </row>
    <row r="171" spans="1:47" s="2" customFormat="1" ht="36">
      <c r="A171" s="34"/>
      <c r="B171" s="35"/>
      <c r="C171" s="36"/>
      <c r="D171" s="201" t="s">
        <v>143</v>
      </c>
      <c r="E171" s="36"/>
      <c r="F171" s="202" t="s">
        <v>298</v>
      </c>
      <c r="G171" s="36"/>
      <c r="H171" s="36"/>
      <c r="I171" s="203"/>
      <c r="J171" s="36"/>
      <c r="K171" s="36"/>
      <c r="L171" s="39"/>
      <c r="M171" s="204"/>
      <c r="N171" s="205"/>
      <c r="O171" s="71"/>
      <c r="P171" s="71"/>
      <c r="Q171" s="71"/>
      <c r="R171" s="71"/>
      <c r="S171" s="71"/>
      <c r="T171" s="72"/>
      <c r="U171" s="34"/>
      <c r="V171" s="34"/>
      <c r="W171" s="34"/>
      <c r="X171" s="34"/>
      <c r="Y171" s="34"/>
      <c r="Z171" s="34"/>
      <c r="AA171" s="34"/>
      <c r="AB171" s="34"/>
      <c r="AC171" s="34"/>
      <c r="AD171" s="34"/>
      <c r="AE171" s="34"/>
      <c r="AT171" s="17" t="s">
        <v>143</v>
      </c>
      <c r="AU171" s="17" t="s">
        <v>89</v>
      </c>
    </row>
    <row r="172" spans="1:47" s="2" customFormat="1" ht="10">
      <c r="A172" s="34"/>
      <c r="B172" s="35"/>
      <c r="C172" s="36"/>
      <c r="D172" s="207" t="s">
        <v>179</v>
      </c>
      <c r="E172" s="36"/>
      <c r="F172" s="208" t="s">
        <v>299</v>
      </c>
      <c r="G172" s="36"/>
      <c r="H172" s="36"/>
      <c r="I172" s="203"/>
      <c r="J172" s="36"/>
      <c r="K172" s="36"/>
      <c r="L172" s="39"/>
      <c r="M172" s="204"/>
      <c r="N172" s="205"/>
      <c r="O172" s="71"/>
      <c r="P172" s="71"/>
      <c r="Q172" s="71"/>
      <c r="R172" s="71"/>
      <c r="S172" s="71"/>
      <c r="T172" s="72"/>
      <c r="U172" s="34"/>
      <c r="V172" s="34"/>
      <c r="W172" s="34"/>
      <c r="X172" s="34"/>
      <c r="Y172" s="34"/>
      <c r="Z172" s="34"/>
      <c r="AA172" s="34"/>
      <c r="AB172" s="34"/>
      <c r="AC172" s="34"/>
      <c r="AD172" s="34"/>
      <c r="AE172" s="34"/>
      <c r="AT172" s="17" t="s">
        <v>179</v>
      </c>
      <c r="AU172" s="17" t="s">
        <v>89</v>
      </c>
    </row>
    <row r="173" spans="1:47" s="2" customFormat="1" ht="63">
      <c r="A173" s="34"/>
      <c r="B173" s="35"/>
      <c r="C173" s="36"/>
      <c r="D173" s="201" t="s">
        <v>181</v>
      </c>
      <c r="E173" s="36"/>
      <c r="F173" s="206" t="s">
        <v>300</v>
      </c>
      <c r="G173" s="36"/>
      <c r="H173" s="36"/>
      <c r="I173" s="203"/>
      <c r="J173" s="36"/>
      <c r="K173" s="36"/>
      <c r="L173" s="39"/>
      <c r="M173" s="204"/>
      <c r="N173" s="205"/>
      <c r="O173" s="71"/>
      <c r="P173" s="71"/>
      <c r="Q173" s="71"/>
      <c r="R173" s="71"/>
      <c r="S173" s="71"/>
      <c r="T173" s="72"/>
      <c r="U173" s="34"/>
      <c r="V173" s="34"/>
      <c r="W173" s="34"/>
      <c r="X173" s="34"/>
      <c r="Y173" s="34"/>
      <c r="Z173" s="34"/>
      <c r="AA173" s="34"/>
      <c r="AB173" s="34"/>
      <c r="AC173" s="34"/>
      <c r="AD173" s="34"/>
      <c r="AE173" s="34"/>
      <c r="AT173" s="17" t="s">
        <v>181</v>
      </c>
      <c r="AU173" s="17" t="s">
        <v>89</v>
      </c>
    </row>
    <row r="174" spans="1:47" s="2" customFormat="1" ht="18">
      <c r="A174" s="34"/>
      <c r="B174" s="35"/>
      <c r="C174" s="36"/>
      <c r="D174" s="201" t="s">
        <v>144</v>
      </c>
      <c r="E174" s="36"/>
      <c r="F174" s="206" t="s">
        <v>301</v>
      </c>
      <c r="G174" s="36"/>
      <c r="H174" s="36"/>
      <c r="I174" s="203"/>
      <c r="J174" s="36"/>
      <c r="K174" s="36"/>
      <c r="L174" s="39"/>
      <c r="M174" s="204"/>
      <c r="N174" s="205"/>
      <c r="O174" s="71"/>
      <c r="P174" s="71"/>
      <c r="Q174" s="71"/>
      <c r="R174" s="71"/>
      <c r="S174" s="71"/>
      <c r="T174" s="72"/>
      <c r="U174" s="34"/>
      <c r="V174" s="34"/>
      <c r="W174" s="34"/>
      <c r="X174" s="34"/>
      <c r="Y174" s="34"/>
      <c r="Z174" s="34"/>
      <c r="AA174" s="34"/>
      <c r="AB174" s="34"/>
      <c r="AC174" s="34"/>
      <c r="AD174" s="34"/>
      <c r="AE174" s="34"/>
      <c r="AT174" s="17" t="s">
        <v>144</v>
      </c>
      <c r="AU174" s="17" t="s">
        <v>89</v>
      </c>
    </row>
    <row r="175" spans="2:51" s="13" customFormat="1" ht="10">
      <c r="B175" s="213"/>
      <c r="C175" s="214"/>
      <c r="D175" s="201" t="s">
        <v>244</v>
      </c>
      <c r="E175" s="215" t="s">
        <v>1</v>
      </c>
      <c r="F175" s="216" t="s">
        <v>302</v>
      </c>
      <c r="G175" s="214"/>
      <c r="H175" s="217">
        <v>302.92</v>
      </c>
      <c r="I175" s="218"/>
      <c r="J175" s="214"/>
      <c r="K175" s="214"/>
      <c r="L175" s="219"/>
      <c r="M175" s="220"/>
      <c r="N175" s="221"/>
      <c r="O175" s="221"/>
      <c r="P175" s="221"/>
      <c r="Q175" s="221"/>
      <c r="R175" s="221"/>
      <c r="S175" s="221"/>
      <c r="T175" s="222"/>
      <c r="AT175" s="223" t="s">
        <v>244</v>
      </c>
      <c r="AU175" s="223" t="s">
        <v>89</v>
      </c>
      <c r="AV175" s="13" t="s">
        <v>89</v>
      </c>
      <c r="AW175" s="13" t="s">
        <v>36</v>
      </c>
      <c r="AX175" s="13" t="s">
        <v>79</v>
      </c>
      <c r="AY175" s="223" t="s">
        <v>134</v>
      </c>
    </row>
    <row r="176" spans="2:51" s="13" customFormat="1" ht="10">
      <c r="B176" s="213"/>
      <c r="C176" s="214"/>
      <c r="D176" s="201" t="s">
        <v>244</v>
      </c>
      <c r="E176" s="215" t="s">
        <v>1</v>
      </c>
      <c r="F176" s="216" t="s">
        <v>303</v>
      </c>
      <c r="G176" s="214"/>
      <c r="H176" s="217">
        <v>102.9</v>
      </c>
      <c r="I176" s="218"/>
      <c r="J176" s="214"/>
      <c r="K176" s="214"/>
      <c r="L176" s="219"/>
      <c r="M176" s="220"/>
      <c r="N176" s="221"/>
      <c r="O176" s="221"/>
      <c r="P176" s="221"/>
      <c r="Q176" s="221"/>
      <c r="R176" s="221"/>
      <c r="S176" s="221"/>
      <c r="T176" s="222"/>
      <c r="AT176" s="223" t="s">
        <v>244</v>
      </c>
      <c r="AU176" s="223" t="s">
        <v>89</v>
      </c>
      <c r="AV176" s="13" t="s">
        <v>89</v>
      </c>
      <c r="AW176" s="13" t="s">
        <v>36</v>
      </c>
      <c r="AX176" s="13" t="s">
        <v>79</v>
      </c>
      <c r="AY176" s="223" t="s">
        <v>134</v>
      </c>
    </row>
    <row r="177" spans="1:65" s="2" customFormat="1" ht="33" customHeight="1">
      <c r="A177" s="34"/>
      <c r="B177" s="35"/>
      <c r="C177" s="187" t="s">
        <v>191</v>
      </c>
      <c r="D177" s="187" t="s">
        <v>137</v>
      </c>
      <c r="E177" s="188" t="s">
        <v>304</v>
      </c>
      <c r="F177" s="189" t="s">
        <v>305</v>
      </c>
      <c r="G177" s="190" t="s">
        <v>266</v>
      </c>
      <c r="H177" s="191">
        <v>102.9</v>
      </c>
      <c r="I177" s="192"/>
      <c r="J177" s="193">
        <f>ROUND(I177*H177,2)</f>
        <v>0</v>
      </c>
      <c r="K177" s="194"/>
      <c r="L177" s="39"/>
      <c r="M177" s="195" t="s">
        <v>1</v>
      </c>
      <c r="N177" s="196" t="s">
        <v>44</v>
      </c>
      <c r="O177" s="71"/>
      <c r="P177" s="197">
        <f>O177*H177</f>
        <v>0</v>
      </c>
      <c r="Q177" s="197">
        <v>0</v>
      </c>
      <c r="R177" s="197">
        <f>Q177*H177</f>
        <v>0</v>
      </c>
      <c r="S177" s="197">
        <v>0</v>
      </c>
      <c r="T177" s="198">
        <f>S177*H177</f>
        <v>0</v>
      </c>
      <c r="U177" s="34"/>
      <c r="V177" s="34"/>
      <c r="W177" s="34"/>
      <c r="X177" s="34"/>
      <c r="Y177" s="34"/>
      <c r="Z177" s="34"/>
      <c r="AA177" s="34"/>
      <c r="AB177" s="34"/>
      <c r="AC177" s="34"/>
      <c r="AD177" s="34"/>
      <c r="AE177" s="34"/>
      <c r="AR177" s="199" t="s">
        <v>155</v>
      </c>
      <c r="AT177" s="199" t="s">
        <v>137</v>
      </c>
      <c r="AU177" s="199" t="s">
        <v>89</v>
      </c>
      <c r="AY177" s="17" t="s">
        <v>134</v>
      </c>
      <c r="BE177" s="200">
        <f>IF(N177="základní",J177,0)</f>
        <v>0</v>
      </c>
      <c r="BF177" s="200">
        <f>IF(N177="snížená",J177,0)</f>
        <v>0</v>
      </c>
      <c r="BG177" s="200">
        <f>IF(N177="zákl. přenesená",J177,0)</f>
        <v>0</v>
      </c>
      <c r="BH177" s="200">
        <f>IF(N177="sníž. přenesená",J177,0)</f>
        <v>0</v>
      </c>
      <c r="BI177" s="200">
        <f>IF(N177="nulová",J177,0)</f>
        <v>0</v>
      </c>
      <c r="BJ177" s="17" t="s">
        <v>87</v>
      </c>
      <c r="BK177" s="200">
        <f>ROUND(I177*H177,2)</f>
        <v>0</v>
      </c>
      <c r="BL177" s="17" t="s">
        <v>155</v>
      </c>
      <c r="BM177" s="199" t="s">
        <v>306</v>
      </c>
    </row>
    <row r="178" spans="1:47" s="2" customFormat="1" ht="36">
      <c r="A178" s="34"/>
      <c r="B178" s="35"/>
      <c r="C178" s="36"/>
      <c r="D178" s="201" t="s">
        <v>143</v>
      </c>
      <c r="E178" s="36"/>
      <c r="F178" s="202" t="s">
        <v>307</v>
      </c>
      <c r="G178" s="36"/>
      <c r="H178" s="36"/>
      <c r="I178" s="203"/>
      <c r="J178" s="36"/>
      <c r="K178" s="36"/>
      <c r="L178" s="39"/>
      <c r="M178" s="204"/>
      <c r="N178" s="205"/>
      <c r="O178" s="71"/>
      <c r="P178" s="71"/>
      <c r="Q178" s="71"/>
      <c r="R178" s="71"/>
      <c r="S178" s="71"/>
      <c r="T178" s="72"/>
      <c r="U178" s="34"/>
      <c r="V178" s="34"/>
      <c r="W178" s="34"/>
      <c r="X178" s="34"/>
      <c r="Y178" s="34"/>
      <c r="Z178" s="34"/>
      <c r="AA178" s="34"/>
      <c r="AB178" s="34"/>
      <c r="AC178" s="34"/>
      <c r="AD178" s="34"/>
      <c r="AE178" s="34"/>
      <c r="AT178" s="17" t="s">
        <v>143</v>
      </c>
      <c r="AU178" s="17" t="s">
        <v>89</v>
      </c>
    </row>
    <row r="179" spans="2:51" s="13" customFormat="1" ht="20">
      <c r="B179" s="213"/>
      <c r="C179" s="214"/>
      <c r="D179" s="201" t="s">
        <v>244</v>
      </c>
      <c r="E179" s="215" t="s">
        <v>1</v>
      </c>
      <c r="F179" s="216" t="s">
        <v>308</v>
      </c>
      <c r="G179" s="214"/>
      <c r="H179" s="217">
        <v>102.9</v>
      </c>
      <c r="I179" s="218"/>
      <c r="J179" s="214"/>
      <c r="K179" s="214"/>
      <c r="L179" s="219"/>
      <c r="M179" s="220"/>
      <c r="N179" s="221"/>
      <c r="O179" s="221"/>
      <c r="P179" s="221"/>
      <c r="Q179" s="221"/>
      <c r="R179" s="221"/>
      <c r="S179" s="221"/>
      <c r="T179" s="222"/>
      <c r="AT179" s="223" t="s">
        <v>244</v>
      </c>
      <c r="AU179" s="223" t="s">
        <v>89</v>
      </c>
      <c r="AV179" s="13" t="s">
        <v>89</v>
      </c>
      <c r="AW179" s="13" t="s">
        <v>36</v>
      </c>
      <c r="AX179" s="13" t="s">
        <v>87</v>
      </c>
      <c r="AY179" s="223" t="s">
        <v>134</v>
      </c>
    </row>
    <row r="180" spans="1:65" s="2" customFormat="1" ht="16.5" customHeight="1">
      <c r="A180" s="34"/>
      <c r="B180" s="35"/>
      <c r="C180" s="187" t="s">
        <v>198</v>
      </c>
      <c r="D180" s="187" t="s">
        <v>137</v>
      </c>
      <c r="E180" s="188" t="s">
        <v>309</v>
      </c>
      <c r="F180" s="189" t="s">
        <v>310</v>
      </c>
      <c r="G180" s="190" t="s">
        <v>266</v>
      </c>
      <c r="H180" s="191">
        <v>405.82</v>
      </c>
      <c r="I180" s="192"/>
      <c r="J180" s="193">
        <f>ROUND(I180*H180,2)</f>
        <v>0</v>
      </c>
      <c r="K180" s="194"/>
      <c r="L180" s="39"/>
      <c r="M180" s="195" t="s">
        <v>1</v>
      </c>
      <c r="N180" s="196" t="s">
        <v>44</v>
      </c>
      <c r="O180" s="71"/>
      <c r="P180" s="197">
        <f>O180*H180</f>
        <v>0</v>
      </c>
      <c r="Q180" s="197">
        <v>0</v>
      </c>
      <c r="R180" s="197">
        <f>Q180*H180</f>
        <v>0</v>
      </c>
      <c r="S180" s="197">
        <v>0</v>
      </c>
      <c r="T180" s="198">
        <f>S180*H180</f>
        <v>0</v>
      </c>
      <c r="U180" s="34"/>
      <c r="V180" s="34"/>
      <c r="W180" s="34"/>
      <c r="X180" s="34"/>
      <c r="Y180" s="34"/>
      <c r="Z180" s="34"/>
      <c r="AA180" s="34"/>
      <c r="AB180" s="34"/>
      <c r="AC180" s="34"/>
      <c r="AD180" s="34"/>
      <c r="AE180" s="34"/>
      <c r="AR180" s="199" t="s">
        <v>155</v>
      </c>
      <c r="AT180" s="199" t="s">
        <v>137</v>
      </c>
      <c r="AU180" s="199" t="s">
        <v>89</v>
      </c>
      <c r="AY180" s="17" t="s">
        <v>134</v>
      </c>
      <c r="BE180" s="200">
        <f>IF(N180="základní",J180,0)</f>
        <v>0</v>
      </c>
      <c r="BF180" s="200">
        <f>IF(N180="snížená",J180,0)</f>
        <v>0</v>
      </c>
      <c r="BG180" s="200">
        <f>IF(N180="zákl. přenesená",J180,0)</f>
        <v>0</v>
      </c>
      <c r="BH180" s="200">
        <f>IF(N180="sníž. přenesená",J180,0)</f>
        <v>0</v>
      </c>
      <c r="BI180" s="200">
        <f>IF(N180="nulová",J180,0)</f>
        <v>0</v>
      </c>
      <c r="BJ180" s="17" t="s">
        <v>87</v>
      </c>
      <c r="BK180" s="200">
        <f>ROUND(I180*H180,2)</f>
        <v>0</v>
      </c>
      <c r="BL180" s="17" t="s">
        <v>155</v>
      </c>
      <c r="BM180" s="199" t="s">
        <v>311</v>
      </c>
    </row>
    <row r="181" spans="1:47" s="2" customFormat="1" ht="10">
      <c r="A181" s="34"/>
      <c r="B181" s="35"/>
      <c r="C181" s="36"/>
      <c r="D181" s="201" t="s">
        <v>143</v>
      </c>
      <c r="E181" s="36"/>
      <c r="F181" s="202" t="s">
        <v>312</v>
      </c>
      <c r="G181" s="36"/>
      <c r="H181" s="36"/>
      <c r="I181" s="203"/>
      <c r="J181" s="36"/>
      <c r="K181" s="36"/>
      <c r="L181" s="39"/>
      <c r="M181" s="204"/>
      <c r="N181" s="205"/>
      <c r="O181" s="71"/>
      <c r="P181" s="71"/>
      <c r="Q181" s="71"/>
      <c r="R181" s="71"/>
      <c r="S181" s="71"/>
      <c r="T181" s="72"/>
      <c r="U181" s="34"/>
      <c r="V181" s="34"/>
      <c r="W181" s="34"/>
      <c r="X181" s="34"/>
      <c r="Y181" s="34"/>
      <c r="Z181" s="34"/>
      <c r="AA181" s="34"/>
      <c r="AB181" s="34"/>
      <c r="AC181" s="34"/>
      <c r="AD181" s="34"/>
      <c r="AE181" s="34"/>
      <c r="AT181" s="17" t="s">
        <v>143</v>
      </c>
      <c r="AU181" s="17" t="s">
        <v>89</v>
      </c>
    </row>
    <row r="182" spans="1:47" s="2" customFormat="1" ht="261">
      <c r="A182" s="34"/>
      <c r="B182" s="35"/>
      <c r="C182" s="36"/>
      <c r="D182" s="201" t="s">
        <v>181</v>
      </c>
      <c r="E182" s="36"/>
      <c r="F182" s="206" t="s">
        <v>313</v>
      </c>
      <c r="G182" s="36"/>
      <c r="H182" s="36"/>
      <c r="I182" s="203"/>
      <c r="J182" s="36"/>
      <c r="K182" s="36"/>
      <c r="L182" s="39"/>
      <c r="M182" s="204"/>
      <c r="N182" s="205"/>
      <c r="O182" s="71"/>
      <c r="P182" s="71"/>
      <c r="Q182" s="71"/>
      <c r="R182" s="71"/>
      <c r="S182" s="71"/>
      <c r="T182" s="72"/>
      <c r="U182" s="34"/>
      <c r="V182" s="34"/>
      <c r="W182" s="34"/>
      <c r="X182" s="34"/>
      <c r="Y182" s="34"/>
      <c r="Z182" s="34"/>
      <c r="AA182" s="34"/>
      <c r="AB182" s="34"/>
      <c r="AC182" s="34"/>
      <c r="AD182" s="34"/>
      <c r="AE182" s="34"/>
      <c r="AT182" s="17" t="s">
        <v>181</v>
      </c>
      <c r="AU182" s="17" t="s">
        <v>89</v>
      </c>
    </row>
    <row r="183" spans="2:51" s="13" customFormat="1" ht="10">
      <c r="B183" s="213"/>
      <c r="C183" s="214"/>
      <c r="D183" s="201" t="s">
        <v>244</v>
      </c>
      <c r="E183" s="215" t="s">
        <v>1</v>
      </c>
      <c r="F183" s="216" t="s">
        <v>314</v>
      </c>
      <c r="G183" s="214"/>
      <c r="H183" s="217">
        <v>405.82</v>
      </c>
      <c r="I183" s="218"/>
      <c r="J183" s="214"/>
      <c r="K183" s="214"/>
      <c r="L183" s="219"/>
      <c r="M183" s="220"/>
      <c r="N183" s="221"/>
      <c r="O183" s="221"/>
      <c r="P183" s="221"/>
      <c r="Q183" s="221"/>
      <c r="R183" s="221"/>
      <c r="S183" s="221"/>
      <c r="T183" s="222"/>
      <c r="AT183" s="223" t="s">
        <v>244</v>
      </c>
      <c r="AU183" s="223" t="s">
        <v>89</v>
      </c>
      <c r="AV183" s="13" t="s">
        <v>89</v>
      </c>
      <c r="AW183" s="13" t="s">
        <v>36</v>
      </c>
      <c r="AX183" s="13" t="s">
        <v>87</v>
      </c>
      <c r="AY183" s="223" t="s">
        <v>134</v>
      </c>
    </row>
    <row r="184" spans="1:65" s="2" customFormat="1" ht="24.15" customHeight="1">
      <c r="A184" s="34"/>
      <c r="B184" s="35"/>
      <c r="C184" s="187" t="s">
        <v>203</v>
      </c>
      <c r="D184" s="187" t="s">
        <v>137</v>
      </c>
      <c r="E184" s="188" t="s">
        <v>315</v>
      </c>
      <c r="F184" s="189" t="s">
        <v>316</v>
      </c>
      <c r="G184" s="190" t="s">
        <v>317</v>
      </c>
      <c r="H184" s="191">
        <v>811.64</v>
      </c>
      <c r="I184" s="192"/>
      <c r="J184" s="193">
        <f>ROUND(I184*H184,2)</f>
        <v>0</v>
      </c>
      <c r="K184" s="194"/>
      <c r="L184" s="39"/>
      <c r="M184" s="195" t="s">
        <v>1</v>
      </c>
      <c r="N184" s="196" t="s">
        <v>44</v>
      </c>
      <c r="O184" s="71"/>
      <c r="P184" s="197">
        <f>O184*H184</f>
        <v>0</v>
      </c>
      <c r="Q184" s="197">
        <v>0</v>
      </c>
      <c r="R184" s="197">
        <f>Q184*H184</f>
        <v>0</v>
      </c>
      <c r="S184" s="197">
        <v>0</v>
      </c>
      <c r="T184" s="198">
        <f>S184*H184</f>
        <v>0</v>
      </c>
      <c r="U184" s="34"/>
      <c r="V184" s="34"/>
      <c r="W184" s="34"/>
      <c r="X184" s="34"/>
      <c r="Y184" s="34"/>
      <c r="Z184" s="34"/>
      <c r="AA184" s="34"/>
      <c r="AB184" s="34"/>
      <c r="AC184" s="34"/>
      <c r="AD184" s="34"/>
      <c r="AE184" s="34"/>
      <c r="AR184" s="199" t="s">
        <v>155</v>
      </c>
      <c r="AT184" s="199" t="s">
        <v>137</v>
      </c>
      <c r="AU184" s="199" t="s">
        <v>89</v>
      </c>
      <c r="AY184" s="17" t="s">
        <v>134</v>
      </c>
      <c r="BE184" s="200">
        <f>IF(N184="základní",J184,0)</f>
        <v>0</v>
      </c>
      <c r="BF184" s="200">
        <f>IF(N184="snížená",J184,0)</f>
        <v>0</v>
      </c>
      <c r="BG184" s="200">
        <f>IF(N184="zákl. přenesená",J184,0)</f>
        <v>0</v>
      </c>
      <c r="BH184" s="200">
        <f>IF(N184="sníž. přenesená",J184,0)</f>
        <v>0</v>
      </c>
      <c r="BI184" s="200">
        <f>IF(N184="nulová",J184,0)</f>
        <v>0</v>
      </c>
      <c r="BJ184" s="17" t="s">
        <v>87</v>
      </c>
      <c r="BK184" s="200">
        <f>ROUND(I184*H184,2)</f>
        <v>0</v>
      </c>
      <c r="BL184" s="17" t="s">
        <v>155</v>
      </c>
      <c r="BM184" s="199" t="s">
        <v>318</v>
      </c>
    </row>
    <row r="185" spans="1:47" s="2" customFormat="1" ht="27">
      <c r="A185" s="34"/>
      <c r="B185" s="35"/>
      <c r="C185" s="36"/>
      <c r="D185" s="201" t="s">
        <v>143</v>
      </c>
      <c r="E185" s="36"/>
      <c r="F185" s="202" t="s">
        <v>319</v>
      </c>
      <c r="G185" s="36"/>
      <c r="H185" s="36"/>
      <c r="I185" s="203"/>
      <c r="J185" s="36"/>
      <c r="K185" s="36"/>
      <c r="L185" s="39"/>
      <c r="M185" s="204"/>
      <c r="N185" s="205"/>
      <c r="O185" s="71"/>
      <c r="P185" s="71"/>
      <c r="Q185" s="71"/>
      <c r="R185" s="71"/>
      <c r="S185" s="71"/>
      <c r="T185" s="72"/>
      <c r="U185" s="34"/>
      <c r="V185" s="34"/>
      <c r="W185" s="34"/>
      <c r="X185" s="34"/>
      <c r="Y185" s="34"/>
      <c r="Z185" s="34"/>
      <c r="AA185" s="34"/>
      <c r="AB185" s="34"/>
      <c r="AC185" s="34"/>
      <c r="AD185" s="34"/>
      <c r="AE185" s="34"/>
      <c r="AT185" s="17" t="s">
        <v>143</v>
      </c>
      <c r="AU185" s="17" t="s">
        <v>89</v>
      </c>
    </row>
    <row r="186" spans="1:47" s="2" customFormat="1" ht="27">
      <c r="A186" s="34"/>
      <c r="B186" s="35"/>
      <c r="C186" s="36"/>
      <c r="D186" s="201" t="s">
        <v>181</v>
      </c>
      <c r="E186" s="36"/>
      <c r="F186" s="206" t="s">
        <v>320</v>
      </c>
      <c r="G186" s="36"/>
      <c r="H186" s="36"/>
      <c r="I186" s="203"/>
      <c r="J186" s="36"/>
      <c r="K186" s="36"/>
      <c r="L186" s="39"/>
      <c r="M186" s="204"/>
      <c r="N186" s="205"/>
      <c r="O186" s="71"/>
      <c r="P186" s="71"/>
      <c r="Q186" s="71"/>
      <c r="R186" s="71"/>
      <c r="S186" s="71"/>
      <c r="T186" s="72"/>
      <c r="U186" s="34"/>
      <c r="V186" s="34"/>
      <c r="W186" s="34"/>
      <c r="X186" s="34"/>
      <c r="Y186" s="34"/>
      <c r="Z186" s="34"/>
      <c r="AA186" s="34"/>
      <c r="AB186" s="34"/>
      <c r="AC186" s="34"/>
      <c r="AD186" s="34"/>
      <c r="AE186" s="34"/>
      <c r="AT186" s="17" t="s">
        <v>181</v>
      </c>
      <c r="AU186" s="17" t="s">
        <v>89</v>
      </c>
    </row>
    <row r="187" spans="2:51" s="13" customFormat="1" ht="10">
      <c r="B187" s="213"/>
      <c r="C187" s="214"/>
      <c r="D187" s="201" t="s">
        <v>244</v>
      </c>
      <c r="E187" s="214"/>
      <c r="F187" s="216" t="s">
        <v>321</v>
      </c>
      <c r="G187" s="214"/>
      <c r="H187" s="217">
        <v>811.64</v>
      </c>
      <c r="I187" s="218"/>
      <c r="J187" s="214"/>
      <c r="K187" s="214"/>
      <c r="L187" s="219"/>
      <c r="M187" s="220"/>
      <c r="N187" s="221"/>
      <c r="O187" s="221"/>
      <c r="P187" s="221"/>
      <c r="Q187" s="221"/>
      <c r="R187" s="221"/>
      <c r="S187" s="221"/>
      <c r="T187" s="222"/>
      <c r="AT187" s="223" t="s">
        <v>244</v>
      </c>
      <c r="AU187" s="223" t="s">
        <v>89</v>
      </c>
      <c r="AV187" s="13" t="s">
        <v>89</v>
      </c>
      <c r="AW187" s="13" t="s">
        <v>4</v>
      </c>
      <c r="AX187" s="13" t="s">
        <v>87</v>
      </c>
      <c r="AY187" s="223" t="s">
        <v>134</v>
      </c>
    </row>
    <row r="188" spans="1:65" s="2" customFormat="1" ht="24.15" customHeight="1">
      <c r="A188" s="34"/>
      <c r="B188" s="35"/>
      <c r="C188" s="187" t="s">
        <v>210</v>
      </c>
      <c r="D188" s="187" t="s">
        <v>137</v>
      </c>
      <c r="E188" s="188" t="s">
        <v>322</v>
      </c>
      <c r="F188" s="189" t="s">
        <v>323</v>
      </c>
      <c r="G188" s="190" t="s">
        <v>266</v>
      </c>
      <c r="H188" s="191">
        <v>11.6</v>
      </c>
      <c r="I188" s="192"/>
      <c r="J188" s="193">
        <f>ROUND(I188*H188,2)</f>
        <v>0</v>
      </c>
      <c r="K188" s="194"/>
      <c r="L188" s="39"/>
      <c r="M188" s="195" t="s">
        <v>1</v>
      </c>
      <c r="N188" s="196" t="s">
        <v>44</v>
      </c>
      <c r="O188" s="71"/>
      <c r="P188" s="197">
        <f>O188*H188</f>
        <v>0</v>
      </c>
      <c r="Q188" s="197">
        <v>0</v>
      </c>
      <c r="R188" s="197">
        <f>Q188*H188</f>
        <v>0</v>
      </c>
      <c r="S188" s="197">
        <v>0</v>
      </c>
      <c r="T188" s="198">
        <f>S188*H188</f>
        <v>0</v>
      </c>
      <c r="U188" s="34"/>
      <c r="V188" s="34"/>
      <c r="W188" s="34"/>
      <c r="X188" s="34"/>
      <c r="Y188" s="34"/>
      <c r="Z188" s="34"/>
      <c r="AA188" s="34"/>
      <c r="AB188" s="34"/>
      <c r="AC188" s="34"/>
      <c r="AD188" s="34"/>
      <c r="AE188" s="34"/>
      <c r="AR188" s="199" t="s">
        <v>155</v>
      </c>
      <c r="AT188" s="199" t="s">
        <v>137</v>
      </c>
      <c r="AU188" s="199" t="s">
        <v>89</v>
      </c>
      <c r="AY188" s="17" t="s">
        <v>134</v>
      </c>
      <c r="BE188" s="200">
        <f>IF(N188="základní",J188,0)</f>
        <v>0</v>
      </c>
      <c r="BF188" s="200">
        <f>IF(N188="snížená",J188,0)</f>
        <v>0</v>
      </c>
      <c r="BG188" s="200">
        <f>IF(N188="zákl. přenesená",J188,0)</f>
        <v>0</v>
      </c>
      <c r="BH188" s="200">
        <f>IF(N188="sníž. přenesená",J188,0)</f>
        <v>0</v>
      </c>
      <c r="BI188" s="200">
        <f>IF(N188="nulová",J188,0)</f>
        <v>0</v>
      </c>
      <c r="BJ188" s="17" t="s">
        <v>87</v>
      </c>
      <c r="BK188" s="200">
        <f>ROUND(I188*H188,2)</f>
        <v>0</v>
      </c>
      <c r="BL188" s="17" t="s">
        <v>155</v>
      </c>
      <c r="BM188" s="199" t="s">
        <v>324</v>
      </c>
    </row>
    <row r="189" spans="1:47" s="2" customFormat="1" ht="27">
      <c r="A189" s="34"/>
      <c r="B189" s="35"/>
      <c r="C189" s="36"/>
      <c r="D189" s="201" t="s">
        <v>143</v>
      </c>
      <c r="E189" s="36"/>
      <c r="F189" s="202" t="s">
        <v>325</v>
      </c>
      <c r="G189" s="36"/>
      <c r="H189" s="36"/>
      <c r="I189" s="203"/>
      <c r="J189" s="36"/>
      <c r="K189" s="36"/>
      <c r="L189" s="39"/>
      <c r="M189" s="204"/>
      <c r="N189" s="205"/>
      <c r="O189" s="71"/>
      <c r="P189" s="71"/>
      <c r="Q189" s="71"/>
      <c r="R189" s="71"/>
      <c r="S189" s="71"/>
      <c r="T189" s="72"/>
      <c r="U189" s="34"/>
      <c r="V189" s="34"/>
      <c r="W189" s="34"/>
      <c r="X189" s="34"/>
      <c r="Y189" s="34"/>
      <c r="Z189" s="34"/>
      <c r="AA189" s="34"/>
      <c r="AB189" s="34"/>
      <c r="AC189" s="34"/>
      <c r="AD189" s="34"/>
      <c r="AE189" s="34"/>
      <c r="AT189" s="17" t="s">
        <v>143</v>
      </c>
      <c r="AU189" s="17" t="s">
        <v>89</v>
      </c>
    </row>
    <row r="190" spans="1:47" s="2" customFormat="1" ht="10">
      <c r="A190" s="34"/>
      <c r="B190" s="35"/>
      <c r="C190" s="36"/>
      <c r="D190" s="207" t="s">
        <v>179</v>
      </c>
      <c r="E190" s="36"/>
      <c r="F190" s="208" t="s">
        <v>326</v>
      </c>
      <c r="G190" s="36"/>
      <c r="H190" s="36"/>
      <c r="I190" s="203"/>
      <c r="J190" s="36"/>
      <c r="K190" s="36"/>
      <c r="L190" s="39"/>
      <c r="M190" s="204"/>
      <c r="N190" s="205"/>
      <c r="O190" s="71"/>
      <c r="P190" s="71"/>
      <c r="Q190" s="71"/>
      <c r="R190" s="71"/>
      <c r="S190" s="71"/>
      <c r="T190" s="72"/>
      <c r="U190" s="34"/>
      <c r="V190" s="34"/>
      <c r="W190" s="34"/>
      <c r="X190" s="34"/>
      <c r="Y190" s="34"/>
      <c r="Z190" s="34"/>
      <c r="AA190" s="34"/>
      <c r="AB190" s="34"/>
      <c r="AC190" s="34"/>
      <c r="AD190" s="34"/>
      <c r="AE190" s="34"/>
      <c r="AT190" s="17" t="s">
        <v>179</v>
      </c>
      <c r="AU190" s="17" t="s">
        <v>89</v>
      </c>
    </row>
    <row r="191" spans="1:47" s="2" customFormat="1" ht="198">
      <c r="A191" s="34"/>
      <c r="B191" s="35"/>
      <c r="C191" s="36"/>
      <c r="D191" s="201" t="s">
        <v>181</v>
      </c>
      <c r="E191" s="36"/>
      <c r="F191" s="206" t="s">
        <v>327</v>
      </c>
      <c r="G191" s="36"/>
      <c r="H191" s="36"/>
      <c r="I191" s="203"/>
      <c r="J191" s="36"/>
      <c r="K191" s="36"/>
      <c r="L191" s="39"/>
      <c r="M191" s="204"/>
      <c r="N191" s="205"/>
      <c r="O191" s="71"/>
      <c r="P191" s="71"/>
      <c r="Q191" s="71"/>
      <c r="R191" s="71"/>
      <c r="S191" s="71"/>
      <c r="T191" s="72"/>
      <c r="U191" s="34"/>
      <c r="V191" s="34"/>
      <c r="W191" s="34"/>
      <c r="X191" s="34"/>
      <c r="Y191" s="34"/>
      <c r="Z191" s="34"/>
      <c r="AA191" s="34"/>
      <c r="AB191" s="34"/>
      <c r="AC191" s="34"/>
      <c r="AD191" s="34"/>
      <c r="AE191" s="34"/>
      <c r="AT191" s="17" t="s">
        <v>181</v>
      </c>
      <c r="AU191" s="17" t="s">
        <v>89</v>
      </c>
    </row>
    <row r="192" spans="1:47" s="2" customFormat="1" ht="18">
      <c r="A192" s="34"/>
      <c r="B192" s="35"/>
      <c r="C192" s="36"/>
      <c r="D192" s="201" t="s">
        <v>144</v>
      </c>
      <c r="E192" s="36"/>
      <c r="F192" s="206" t="s">
        <v>328</v>
      </c>
      <c r="G192" s="36"/>
      <c r="H192" s="36"/>
      <c r="I192" s="203"/>
      <c r="J192" s="36"/>
      <c r="K192" s="36"/>
      <c r="L192" s="39"/>
      <c r="M192" s="204"/>
      <c r="N192" s="205"/>
      <c r="O192" s="71"/>
      <c r="P192" s="71"/>
      <c r="Q192" s="71"/>
      <c r="R192" s="71"/>
      <c r="S192" s="71"/>
      <c r="T192" s="72"/>
      <c r="U192" s="34"/>
      <c r="V192" s="34"/>
      <c r="W192" s="34"/>
      <c r="X192" s="34"/>
      <c r="Y192" s="34"/>
      <c r="Z192" s="34"/>
      <c r="AA192" s="34"/>
      <c r="AB192" s="34"/>
      <c r="AC192" s="34"/>
      <c r="AD192" s="34"/>
      <c r="AE192" s="34"/>
      <c r="AT192" s="17" t="s">
        <v>144</v>
      </c>
      <c r="AU192" s="17" t="s">
        <v>89</v>
      </c>
    </row>
    <row r="193" spans="2:51" s="15" customFormat="1" ht="10">
      <c r="B193" s="235"/>
      <c r="C193" s="236"/>
      <c r="D193" s="201" t="s">
        <v>244</v>
      </c>
      <c r="E193" s="237" t="s">
        <v>1</v>
      </c>
      <c r="F193" s="238" t="s">
        <v>329</v>
      </c>
      <c r="G193" s="236"/>
      <c r="H193" s="237" t="s">
        <v>1</v>
      </c>
      <c r="I193" s="239"/>
      <c r="J193" s="236"/>
      <c r="K193" s="236"/>
      <c r="L193" s="240"/>
      <c r="M193" s="241"/>
      <c r="N193" s="242"/>
      <c r="O193" s="242"/>
      <c r="P193" s="242"/>
      <c r="Q193" s="242"/>
      <c r="R193" s="242"/>
      <c r="S193" s="242"/>
      <c r="T193" s="243"/>
      <c r="AT193" s="244" t="s">
        <v>244</v>
      </c>
      <c r="AU193" s="244" t="s">
        <v>89</v>
      </c>
      <c r="AV193" s="15" t="s">
        <v>87</v>
      </c>
      <c r="AW193" s="15" t="s">
        <v>36</v>
      </c>
      <c r="AX193" s="15" t="s">
        <v>79</v>
      </c>
      <c r="AY193" s="244" t="s">
        <v>134</v>
      </c>
    </row>
    <row r="194" spans="2:51" s="13" customFormat="1" ht="10">
      <c r="B194" s="213"/>
      <c r="C194" s="214"/>
      <c r="D194" s="201" t="s">
        <v>244</v>
      </c>
      <c r="E194" s="215" t="s">
        <v>1</v>
      </c>
      <c r="F194" s="216" t="s">
        <v>330</v>
      </c>
      <c r="G194" s="214"/>
      <c r="H194" s="217">
        <v>11.6</v>
      </c>
      <c r="I194" s="218"/>
      <c r="J194" s="214"/>
      <c r="K194" s="214"/>
      <c r="L194" s="219"/>
      <c r="M194" s="220"/>
      <c r="N194" s="221"/>
      <c r="O194" s="221"/>
      <c r="P194" s="221"/>
      <c r="Q194" s="221"/>
      <c r="R194" s="221"/>
      <c r="S194" s="221"/>
      <c r="T194" s="222"/>
      <c r="AT194" s="223" t="s">
        <v>244</v>
      </c>
      <c r="AU194" s="223" t="s">
        <v>89</v>
      </c>
      <c r="AV194" s="13" t="s">
        <v>89</v>
      </c>
      <c r="AW194" s="13" t="s">
        <v>36</v>
      </c>
      <c r="AX194" s="13" t="s">
        <v>79</v>
      </c>
      <c r="AY194" s="223" t="s">
        <v>134</v>
      </c>
    </row>
    <row r="195" spans="1:65" s="2" customFormat="1" ht="24.15" customHeight="1">
      <c r="A195" s="34"/>
      <c r="B195" s="35"/>
      <c r="C195" s="187" t="s">
        <v>215</v>
      </c>
      <c r="D195" s="187" t="s">
        <v>137</v>
      </c>
      <c r="E195" s="188" t="s">
        <v>331</v>
      </c>
      <c r="F195" s="189" t="s">
        <v>332</v>
      </c>
      <c r="G195" s="190" t="s">
        <v>266</v>
      </c>
      <c r="H195" s="191">
        <v>3.6</v>
      </c>
      <c r="I195" s="192"/>
      <c r="J195" s="193">
        <f>ROUND(I195*H195,2)</f>
        <v>0</v>
      </c>
      <c r="K195" s="194"/>
      <c r="L195" s="39"/>
      <c r="M195" s="195" t="s">
        <v>1</v>
      </c>
      <c r="N195" s="196" t="s">
        <v>44</v>
      </c>
      <c r="O195" s="71"/>
      <c r="P195" s="197">
        <f>O195*H195</f>
        <v>0</v>
      </c>
      <c r="Q195" s="197">
        <v>0</v>
      </c>
      <c r="R195" s="197">
        <f>Q195*H195</f>
        <v>0</v>
      </c>
      <c r="S195" s="197">
        <v>0</v>
      </c>
      <c r="T195" s="198">
        <f>S195*H195</f>
        <v>0</v>
      </c>
      <c r="U195" s="34"/>
      <c r="V195" s="34"/>
      <c r="W195" s="34"/>
      <c r="X195" s="34"/>
      <c r="Y195" s="34"/>
      <c r="Z195" s="34"/>
      <c r="AA195" s="34"/>
      <c r="AB195" s="34"/>
      <c r="AC195" s="34"/>
      <c r="AD195" s="34"/>
      <c r="AE195" s="34"/>
      <c r="AR195" s="199" t="s">
        <v>155</v>
      </c>
      <c r="AT195" s="199" t="s">
        <v>137</v>
      </c>
      <c r="AU195" s="199" t="s">
        <v>89</v>
      </c>
      <c r="AY195" s="17" t="s">
        <v>134</v>
      </c>
      <c r="BE195" s="200">
        <f>IF(N195="základní",J195,0)</f>
        <v>0</v>
      </c>
      <c r="BF195" s="200">
        <f>IF(N195="snížená",J195,0)</f>
        <v>0</v>
      </c>
      <c r="BG195" s="200">
        <f>IF(N195="zákl. přenesená",J195,0)</f>
        <v>0</v>
      </c>
      <c r="BH195" s="200">
        <f>IF(N195="sníž. přenesená",J195,0)</f>
        <v>0</v>
      </c>
      <c r="BI195" s="200">
        <f>IF(N195="nulová",J195,0)</f>
        <v>0</v>
      </c>
      <c r="BJ195" s="17" t="s">
        <v>87</v>
      </c>
      <c r="BK195" s="200">
        <f>ROUND(I195*H195,2)</f>
        <v>0</v>
      </c>
      <c r="BL195" s="17" t="s">
        <v>155</v>
      </c>
      <c r="BM195" s="199" t="s">
        <v>333</v>
      </c>
    </row>
    <row r="196" spans="1:47" s="2" customFormat="1" ht="36">
      <c r="A196" s="34"/>
      <c r="B196" s="35"/>
      <c r="C196" s="36"/>
      <c r="D196" s="201" t="s">
        <v>143</v>
      </c>
      <c r="E196" s="36"/>
      <c r="F196" s="202" t="s">
        <v>334</v>
      </c>
      <c r="G196" s="36"/>
      <c r="H196" s="36"/>
      <c r="I196" s="203"/>
      <c r="J196" s="36"/>
      <c r="K196" s="36"/>
      <c r="L196" s="39"/>
      <c r="M196" s="204"/>
      <c r="N196" s="205"/>
      <c r="O196" s="71"/>
      <c r="P196" s="71"/>
      <c r="Q196" s="71"/>
      <c r="R196" s="71"/>
      <c r="S196" s="71"/>
      <c r="T196" s="72"/>
      <c r="U196" s="34"/>
      <c r="V196" s="34"/>
      <c r="W196" s="34"/>
      <c r="X196" s="34"/>
      <c r="Y196" s="34"/>
      <c r="Z196" s="34"/>
      <c r="AA196" s="34"/>
      <c r="AB196" s="34"/>
      <c r="AC196" s="34"/>
      <c r="AD196" s="34"/>
      <c r="AE196" s="34"/>
      <c r="AT196" s="17" t="s">
        <v>143</v>
      </c>
      <c r="AU196" s="17" t="s">
        <v>89</v>
      </c>
    </row>
    <row r="197" spans="1:47" s="2" customFormat="1" ht="10">
      <c r="A197" s="34"/>
      <c r="B197" s="35"/>
      <c r="C197" s="36"/>
      <c r="D197" s="207" t="s">
        <v>179</v>
      </c>
      <c r="E197" s="36"/>
      <c r="F197" s="208" t="s">
        <v>335</v>
      </c>
      <c r="G197" s="36"/>
      <c r="H197" s="36"/>
      <c r="I197" s="203"/>
      <c r="J197" s="36"/>
      <c r="K197" s="36"/>
      <c r="L197" s="39"/>
      <c r="M197" s="204"/>
      <c r="N197" s="205"/>
      <c r="O197" s="71"/>
      <c r="P197" s="71"/>
      <c r="Q197" s="71"/>
      <c r="R197" s="71"/>
      <c r="S197" s="71"/>
      <c r="T197" s="72"/>
      <c r="U197" s="34"/>
      <c r="V197" s="34"/>
      <c r="W197" s="34"/>
      <c r="X197" s="34"/>
      <c r="Y197" s="34"/>
      <c r="Z197" s="34"/>
      <c r="AA197" s="34"/>
      <c r="AB197" s="34"/>
      <c r="AC197" s="34"/>
      <c r="AD197" s="34"/>
      <c r="AE197" s="34"/>
      <c r="AT197" s="17" t="s">
        <v>179</v>
      </c>
      <c r="AU197" s="17" t="s">
        <v>89</v>
      </c>
    </row>
    <row r="198" spans="1:47" s="2" customFormat="1" ht="99">
      <c r="A198" s="34"/>
      <c r="B198" s="35"/>
      <c r="C198" s="36"/>
      <c r="D198" s="201" t="s">
        <v>181</v>
      </c>
      <c r="E198" s="36"/>
      <c r="F198" s="206" t="s">
        <v>336</v>
      </c>
      <c r="G198" s="36"/>
      <c r="H198" s="36"/>
      <c r="I198" s="203"/>
      <c r="J198" s="36"/>
      <c r="K198" s="36"/>
      <c r="L198" s="39"/>
      <c r="M198" s="204"/>
      <c r="N198" s="205"/>
      <c r="O198" s="71"/>
      <c r="P198" s="71"/>
      <c r="Q198" s="71"/>
      <c r="R198" s="71"/>
      <c r="S198" s="71"/>
      <c r="T198" s="72"/>
      <c r="U198" s="34"/>
      <c r="V198" s="34"/>
      <c r="W198" s="34"/>
      <c r="X198" s="34"/>
      <c r="Y198" s="34"/>
      <c r="Z198" s="34"/>
      <c r="AA198" s="34"/>
      <c r="AB198" s="34"/>
      <c r="AC198" s="34"/>
      <c r="AD198" s="34"/>
      <c r="AE198" s="34"/>
      <c r="AT198" s="17" t="s">
        <v>181</v>
      </c>
      <c r="AU198" s="17" t="s">
        <v>89</v>
      </c>
    </row>
    <row r="199" spans="1:47" s="2" customFormat="1" ht="18">
      <c r="A199" s="34"/>
      <c r="B199" s="35"/>
      <c r="C199" s="36"/>
      <c r="D199" s="201" t="s">
        <v>144</v>
      </c>
      <c r="E199" s="36"/>
      <c r="F199" s="206" t="s">
        <v>337</v>
      </c>
      <c r="G199" s="36"/>
      <c r="H199" s="36"/>
      <c r="I199" s="203"/>
      <c r="J199" s="36"/>
      <c r="K199" s="36"/>
      <c r="L199" s="39"/>
      <c r="M199" s="204"/>
      <c r="N199" s="205"/>
      <c r="O199" s="71"/>
      <c r="P199" s="71"/>
      <c r="Q199" s="71"/>
      <c r="R199" s="71"/>
      <c r="S199" s="71"/>
      <c r="T199" s="72"/>
      <c r="U199" s="34"/>
      <c r="V199" s="34"/>
      <c r="W199" s="34"/>
      <c r="X199" s="34"/>
      <c r="Y199" s="34"/>
      <c r="Z199" s="34"/>
      <c r="AA199" s="34"/>
      <c r="AB199" s="34"/>
      <c r="AC199" s="34"/>
      <c r="AD199" s="34"/>
      <c r="AE199" s="34"/>
      <c r="AT199" s="17" t="s">
        <v>144</v>
      </c>
      <c r="AU199" s="17" t="s">
        <v>89</v>
      </c>
    </row>
    <row r="200" spans="2:51" s="13" customFormat="1" ht="10">
      <c r="B200" s="213"/>
      <c r="C200" s="214"/>
      <c r="D200" s="201" t="s">
        <v>244</v>
      </c>
      <c r="E200" s="215" t="s">
        <v>1</v>
      </c>
      <c r="F200" s="216" t="s">
        <v>338</v>
      </c>
      <c r="G200" s="214"/>
      <c r="H200" s="217">
        <v>3.6</v>
      </c>
      <c r="I200" s="218"/>
      <c r="J200" s="214"/>
      <c r="K200" s="214"/>
      <c r="L200" s="219"/>
      <c r="M200" s="220"/>
      <c r="N200" s="221"/>
      <c r="O200" s="221"/>
      <c r="P200" s="221"/>
      <c r="Q200" s="221"/>
      <c r="R200" s="221"/>
      <c r="S200" s="221"/>
      <c r="T200" s="222"/>
      <c r="AT200" s="223" t="s">
        <v>244</v>
      </c>
      <c r="AU200" s="223" t="s">
        <v>89</v>
      </c>
      <c r="AV200" s="13" t="s">
        <v>89</v>
      </c>
      <c r="AW200" s="13" t="s">
        <v>36</v>
      </c>
      <c r="AX200" s="13" t="s">
        <v>79</v>
      </c>
      <c r="AY200" s="223" t="s">
        <v>134</v>
      </c>
    </row>
    <row r="201" spans="1:65" s="2" customFormat="1" ht="16.5" customHeight="1">
      <c r="A201" s="34"/>
      <c r="B201" s="35"/>
      <c r="C201" s="245" t="s">
        <v>8</v>
      </c>
      <c r="D201" s="245" t="s">
        <v>339</v>
      </c>
      <c r="E201" s="246" t="s">
        <v>340</v>
      </c>
      <c r="F201" s="247" t="s">
        <v>341</v>
      </c>
      <c r="G201" s="248" t="s">
        <v>317</v>
      </c>
      <c r="H201" s="249">
        <v>7.2</v>
      </c>
      <c r="I201" s="250"/>
      <c r="J201" s="251">
        <f>ROUND(I201*H201,2)</f>
        <v>0</v>
      </c>
      <c r="K201" s="252"/>
      <c r="L201" s="253"/>
      <c r="M201" s="254" t="s">
        <v>1</v>
      </c>
      <c r="N201" s="255" t="s">
        <v>44</v>
      </c>
      <c r="O201" s="71"/>
      <c r="P201" s="197">
        <f>O201*H201</f>
        <v>0</v>
      </c>
      <c r="Q201" s="197">
        <v>1</v>
      </c>
      <c r="R201" s="197">
        <f>Q201*H201</f>
        <v>7.2</v>
      </c>
      <c r="S201" s="197">
        <v>0</v>
      </c>
      <c r="T201" s="198">
        <f>S201*H201</f>
        <v>0</v>
      </c>
      <c r="U201" s="34"/>
      <c r="V201" s="34"/>
      <c r="W201" s="34"/>
      <c r="X201" s="34"/>
      <c r="Y201" s="34"/>
      <c r="Z201" s="34"/>
      <c r="AA201" s="34"/>
      <c r="AB201" s="34"/>
      <c r="AC201" s="34"/>
      <c r="AD201" s="34"/>
      <c r="AE201" s="34"/>
      <c r="AR201" s="199" t="s">
        <v>175</v>
      </c>
      <c r="AT201" s="199" t="s">
        <v>339</v>
      </c>
      <c r="AU201" s="199" t="s">
        <v>89</v>
      </c>
      <c r="AY201" s="17" t="s">
        <v>134</v>
      </c>
      <c r="BE201" s="200">
        <f>IF(N201="základní",J201,0)</f>
        <v>0</v>
      </c>
      <c r="BF201" s="200">
        <f>IF(N201="snížená",J201,0)</f>
        <v>0</v>
      </c>
      <c r="BG201" s="200">
        <f>IF(N201="zákl. přenesená",J201,0)</f>
        <v>0</v>
      </c>
      <c r="BH201" s="200">
        <f>IF(N201="sníž. přenesená",J201,0)</f>
        <v>0</v>
      </c>
      <c r="BI201" s="200">
        <f>IF(N201="nulová",J201,0)</f>
        <v>0</v>
      </c>
      <c r="BJ201" s="17" t="s">
        <v>87</v>
      </c>
      <c r="BK201" s="200">
        <f>ROUND(I201*H201,2)</f>
        <v>0</v>
      </c>
      <c r="BL201" s="17" t="s">
        <v>155</v>
      </c>
      <c r="BM201" s="199" t="s">
        <v>342</v>
      </c>
    </row>
    <row r="202" spans="1:47" s="2" customFormat="1" ht="10">
      <c r="A202" s="34"/>
      <c r="B202" s="35"/>
      <c r="C202" s="36"/>
      <c r="D202" s="201" t="s">
        <v>143</v>
      </c>
      <c r="E202" s="36"/>
      <c r="F202" s="202" t="s">
        <v>341</v>
      </c>
      <c r="G202" s="36"/>
      <c r="H202" s="36"/>
      <c r="I202" s="203"/>
      <c r="J202" s="36"/>
      <c r="K202" s="36"/>
      <c r="L202" s="39"/>
      <c r="M202" s="204"/>
      <c r="N202" s="205"/>
      <c r="O202" s="71"/>
      <c r="P202" s="71"/>
      <c r="Q202" s="71"/>
      <c r="R202" s="71"/>
      <c r="S202" s="71"/>
      <c r="T202" s="72"/>
      <c r="U202" s="34"/>
      <c r="V202" s="34"/>
      <c r="W202" s="34"/>
      <c r="X202" s="34"/>
      <c r="Y202" s="34"/>
      <c r="Z202" s="34"/>
      <c r="AA202" s="34"/>
      <c r="AB202" s="34"/>
      <c r="AC202" s="34"/>
      <c r="AD202" s="34"/>
      <c r="AE202" s="34"/>
      <c r="AT202" s="17" t="s">
        <v>143</v>
      </c>
      <c r="AU202" s="17" t="s">
        <v>89</v>
      </c>
    </row>
    <row r="203" spans="2:51" s="13" customFormat="1" ht="10">
      <c r="B203" s="213"/>
      <c r="C203" s="214"/>
      <c r="D203" s="201" t="s">
        <v>244</v>
      </c>
      <c r="E203" s="214"/>
      <c r="F203" s="216" t="s">
        <v>343</v>
      </c>
      <c r="G203" s="214"/>
      <c r="H203" s="217">
        <v>7.2</v>
      </c>
      <c r="I203" s="218"/>
      <c r="J203" s="214"/>
      <c r="K203" s="214"/>
      <c r="L203" s="219"/>
      <c r="M203" s="220"/>
      <c r="N203" s="221"/>
      <c r="O203" s="221"/>
      <c r="P203" s="221"/>
      <c r="Q203" s="221"/>
      <c r="R203" s="221"/>
      <c r="S203" s="221"/>
      <c r="T203" s="222"/>
      <c r="AT203" s="223" t="s">
        <v>244</v>
      </c>
      <c r="AU203" s="223" t="s">
        <v>89</v>
      </c>
      <c r="AV203" s="13" t="s">
        <v>89</v>
      </c>
      <c r="AW203" s="13" t="s">
        <v>4</v>
      </c>
      <c r="AX203" s="13" t="s">
        <v>87</v>
      </c>
      <c r="AY203" s="223" t="s">
        <v>134</v>
      </c>
    </row>
    <row r="204" spans="1:65" s="2" customFormat="1" ht="24.15" customHeight="1">
      <c r="A204" s="34"/>
      <c r="B204" s="35"/>
      <c r="C204" s="187" t="s">
        <v>344</v>
      </c>
      <c r="D204" s="187" t="s">
        <v>137</v>
      </c>
      <c r="E204" s="188" t="s">
        <v>345</v>
      </c>
      <c r="F204" s="189" t="s">
        <v>346</v>
      </c>
      <c r="G204" s="190" t="s">
        <v>234</v>
      </c>
      <c r="H204" s="191">
        <v>2949</v>
      </c>
      <c r="I204" s="192"/>
      <c r="J204" s="193">
        <f>ROUND(I204*H204,2)</f>
        <v>0</v>
      </c>
      <c r="K204" s="194"/>
      <c r="L204" s="39"/>
      <c r="M204" s="195" t="s">
        <v>1</v>
      </c>
      <c r="N204" s="196" t="s">
        <v>44</v>
      </c>
      <c r="O204" s="71"/>
      <c r="P204" s="197">
        <f>O204*H204</f>
        <v>0</v>
      </c>
      <c r="Q204" s="197">
        <v>0</v>
      </c>
      <c r="R204" s="197">
        <f>Q204*H204</f>
        <v>0</v>
      </c>
      <c r="S204" s="197">
        <v>0</v>
      </c>
      <c r="T204" s="198">
        <f>S204*H204</f>
        <v>0</v>
      </c>
      <c r="U204" s="34"/>
      <c r="V204" s="34"/>
      <c r="W204" s="34"/>
      <c r="X204" s="34"/>
      <c r="Y204" s="34"/>
      <c r="Z204" s="34"/>
      <c r="AA204" s="34"/>
      <c r="AB204" s="34"/>
      <c r="AC204" s="34"/>
      <c r="AD204" s="34"/>
      <c r="AE204" s="34"/>
      <c r="AR204" s="199" t="s">
        <v>155</v>
      </c>
      <c r="AT204" s="199" t="s">
        <v>137</v>
      </c>
      <c r="AU204" s="199" t="s">
        <v>89</v>
      </c>
      <c r="AY204" s="17" t="s">
        <v>134</v>
      </c>
      <c r="BE204" s="200">
        <f>IF(N204="základní",J204,0)</f>
        <v>0</v>
      </c>
      <c r="BF204" s="200">
        <f>IF(N204="snížená",J204,0)</f>
        <v>0</v>
      </c>
      <c r="BG204" s="200">
        <f>IF(N204="zákl. přenesená",J204,0)</f>
        <v>0</v>
      </c>
      <c r="BH204" s="200">
        <f>IF(N204="sníž. přenesená",J204,0)</f>
        <v>0</v>
      </c>
      <c r="BI204" s="200">
        <f>IF(N204="nulová",J204,0)</f>
        <v>0</v>
      </c>
      <c r="BJ204" s="17" t="s">
        <v>87</v>
      </c>
      <c r="BK204" s="200">
        <f>ROUND(I204*H204,2)</f>
        <v>0</v>
      </c>
      <c r="BL204" s="17" t="s">
        <v>155</v>
      </c>
      <c r="BM204" s="199" t="s">
        <v>347</v>
      </c>
    </row>
    <row r="205" spans="1:47" s="2" customFormat="1" ht="18">
      <c r="A205" s="34"/>
      <c r="B205" s="35"/>
      <c r="C205" s="36"/>
      <c r="D205" s="201" t="s">
        <v>143</v>
      </c>
      <c r="E205" s="36"/>
      <c r="F205" s="202" t="s">
        <v>348</v>
      </c>
      <c r="G205" s="36"/>
      <c r="H205" s="36"/>
      <c r="I205" s="203"/>
      <c r="J205" s="36"/>
      <c r="K205" s="36"/>
      <c r="L205" s="39"/>
      <c r="M205" s="204"/>
      <c r="N205" s="205"/>
      <c r="O205" s="71"/>
      <c r="P205" s="71"/>
      <c r="Q205" s="71"/>
      <c r="R205" s="71"/>
      <c r="S205" s="71"/>
      <c r="T205" s="72"/>
      <c r="U205" s="34"/>
      <c r="V205" s="34"/>
      <c r="W205" s="34"/>
      <c r="X205" s="34"/>
      <c r="Y205" s="34"/>
      <c r="Z205" s="34"/>
      <c r="AA205" s="34"/>
      <c r="AB205" s="34"/>
      <c r="AC205" s="34"/>
      <c r="AD205" s="34"/>
      <c r="AE205" s="34"/>
      <c r="AT205" s="17" t="s">
        <v>143</v>
      </c>
      <c r="AU205" s="17" t="s">
        <v>89</v>
      </c>
    </row>
    <row r="206" spans="1:47" s="2" customFormat="1" ht="10">
      <c r="A206" s="34"/>
      <c r="B206" s="35"/>
      <c r="C206" s="36"/>
      <c r="D206" s="207" t="s">
        <v>179</v>
      </c>
      <c r="E206" s="36"/>
      <c r="F206" s="208" t="s">
        <v>349</v>
      </c>
      <c r="G206" s="36"/>
      <c r="H206" s="36"/>
      <c r="I206" s="203"/>
      <c r="J206" s="36"/>
      <c r="K206" s="36"/>
      <c r="L206" s="39"/>
      <c r="M206" s="204"/>
      <c r="N206" s="205"/>
      <c r="O206" s="71"/>
      <c r="P206" s="71"/>
      <c r="Q206" s="71"/>
      <c r="R206" s="71"/>
      <c r="S206" s="71"/>
      <c r="T206" s="72"/>
      <c r="U206" s="34"/>
      <c r="V206" s="34"/>
      <c r="W206" s="34"/>
      <c r="X206" s="34"/>
      <c r="Y206" s="34"/>
      <c r="Z206" s="34"/>
      <c r="AA206" s="34"/>
      <c r="AB206" s="34"/>
      <c r="AC206" s="34"/>
      <c r="AD206" s="34"/>
      <c r="AE206" s="34"/>
      <c r="AT206" s="17" t="s">
        <v>179</v>
      </c>
      <c r="AU206" s="17" t="s">
        <v>89</v>
      </c>
    </row>
    <row r="207" spans="1:47" s="2" customFormat="1" ht="153">
      <c r="A207" s="34"/>
      <c r="B207" s="35"/>
      <c r="C207" s="36"/>
      <c r="D207" s="201" t="s">
        <v>181</v>
      </c>
      <c r="E207" s="36"/>
      <c r="F207" s="206" t="s">
        <v>350</v>
      </c>
      <c r="G207" s="36"/>
      <c r="H207" s="36"/>
      <c r="I207" s="203"/>
      <c r="J207" s="36"/>
      <c r="K207" s="36"/>
      <c r="L207" s="39"/>
      <c r="M207" s="204"/>
      <c r="N207" s="205"/>
      <c r="O207" s="71"/>
      <c r="P207" s="71"/>
      <c r="Q207" s="71"/>
      <c r="R207" s="71"/>
      <c r="S207" s="71"/>
      <c r="T207" s="72"/>
      <c r="U207" s="34"/>
      <c r="V207" s="34"/>
      <c r="W207" s="34"/>
      <c r="X207" s="34"/>
      <c r="Y207" s="34"/>
      <c r="Z207" s="34"/>
      <c r="AA207" s="34"/>
      <c r="AB207" s="34"/>
      <c r="AC207" s="34"/>
      <c r="AD207" s="34"/>
      <c r="AE207" s="34"/>
      <c r="AT207" s="17" t="s">
        <v>181</v>
      </c>
      <c r="AU207" s="17" t="s">
        <v>89</v>
      </c>
    </row>
    <row r="208" spans="1:47" s="2" customFormat="1" ht="18">
      <c r="A208" s="34"/>
      <c r="B208" s="35"/>
      <c r="C208" s="36"/>
      <c r="D208" s="201" t="s">
        <v>144</v>
      </c>
      <c r="E208" s="36"/>
      <c r="F208" s="206" t="s">
        <v>351</v>
      </c>
      <c r="G208" s="36"/>
      <c r="H208" s="36"/>
      <c r="I208" s="203"/>
      <c r="J208" s="36"/>
      <c r="K208" s="36"/>
      <c r="L208" s="39"/>
      <c r="M208" s="204"/>
      <c r="N208" s="205"/>
      <c r="O208" s="71"/>
      <c r="P208" s="71"/>
      <c r="Q208" s="71"/>
      <c r="R208" s="71"/>
      <c r="S208" s="71"/>
      <c r="T208" s="72"/>
      <c r="U208" s="34"/>
      <c r="V208" s="34"/>
      <c r="W208" s="34"/>
      <c r="X208" s="34"/>
      <c r="Y208" s="34"/>
      <c r="Z208" s="34"/>
      <c r="AA208" s="34"/>
      <c r="AB208" s="34"/>
      <c r="AC208" s="34"/>
      <c r="AD208" s="34"/>
      <c r="AE208" s="34"/>
      <c r="AT208" s="17" t="s">
        <v>144</v>
      </c>
      <c r="AU208" s="17" t="s">
        <v>89</v>
      </c>
    </row>
    <row r="209" spans="2:51" s="13" customFormat="1" ht="10">
      <c r="B209" s="213"/>
      <c r="C209" s="214"/>
      <c r="D209" s="201" t="s">
        <v>244</v>
      </c>
      <c r="E209" s="215" t="s">
        <v>1</v>
      </c>
      <c r="F209" s="216" t="s">
        <v>352</v>
      </c>
      <c r="G209" s="214"/>
      <c r="H209" s="217">
        <v>2949</v>
      </c>
      <c r="I209" s="218"/>
      <c r="J209" s="214"/>
      <c r="K209" s="214"/>
      <c r="L209" s="219"/>
      <c r="M209" s="220"/>
      <c r="N209" s="221"/>
      <c r="O209" s="221"/>
      <c r="P209" s="221"/>
      <c r="Q209" s="221"/>
      <c r="R209" s="221"/>
      <c r="S209" s="221"/>
      <c r="T209" s="222"/>
      <c r="AT209" s="223" t="s">
        <v>244</v>
      </c>
      <c r="AU209" s="223" t="s">
        <v>89</v>
      </c>
      <c r="AV209" s="13" t="s">
        <v>89</v>
      </c>
      <c r="AW209" s="13" t="s">
        <v>36</v>
      </c>
      <c r="AX209" s="13" t="s">
        <v>79</v>
      </c>
      <c r="AY209" s="223" t="s">
        <v>134</v>
      </c>
    </row>
    <row r="210" spans="2:63" s="12" customFormat="1" ht="22.75" customHeight="1">
      <c r="B210" s="171"/>
      <c r="C210" s="172"/>
      <c r="D210" s="173" t="s">
        <v>78</v>
      </c>
      <c r="E210" s="185" t="s">
        <v>89</v>
      </c>
      <c r="F210" s="185" t="s">
        <v>353</v>
      </c>
      <c r="G210" s="172"/>
      <c r="H210" s="172"/>
      <c r="I210" s="175"/>
      <c r="J210" s="186">
        <f>BK210</f>
        <v>0</v>
      </c>
      <c r="K210" s="172"/>
      <c r="L210" s="177"/>
      <c r="M210" s="178"/>
      <c r="N210" s="179"/>
      <c r="O210" s="179"/>
      <c r="P210" s="180">
        <f>SUM(P211:P228)</f>
        <v>0</v>
      </c>
      <c r="Q210" s="179"/>
      <c r="R210" s="180">
        <f>SUM(R211:R228)</f>
        <v>248.8803599</v>
      </c>
      <c r="S210" s="179"/>
      <c r="T210" s="181">
        <f>SUM(T211:T228)</f>
        <v>0</v>
      </c>
      <c r="AR210" s="182" t="s">
        <v>87</v>
      </c>
      <c r="AT210" s="183" t="s">
        <v>78</v>
      </c>
      <c r="AU210" s="183" t="s">
        <v>87</v>
      </c>
      <c r="AY210" s="182" t="s">
        <v>134</v>
      </c>
      <c r="BK210" s="184">
        <f>SUM(BK211:BK228)</f>
        <v>0</v>
      </c>
    </row>
    <row r="211" spans="1:65" s="2" customFormat="1" ht="24.15" customHeight="1">
      <c r="A211" s="34"/>
      <c r="B211" s="35"/>
      <c r="C211" s="187" t="s">
        <v>354</v>
      </c>
      <c r="D211" s="187" t="s">
        <v>137</v>
      </c>
      <c r="E211" s="188" t="s">
        <v>355</v>
      </c>
      <c r="F211" s="189" t="s">
        <v>356</v>
      </c>
      <c r="G211" s="190" t="s">
        <v>234</v>
      </c>
      <c r="H211" s="191">
        <v>908</v>
      </c>
      <c r="I211" s="192"/>
      <c r="J211" s="193">
        <f>ROUND(I211*H211,2)</f>
        <v>0</v>
      </c>
      <c r="K211" s="194"/>
      <c r="L211" s="39"/>
      <c r="M211" s="195" t="s">
        <v>1</v>
      </c>
      <c r="N211" s="196" t="s">
        <v>44</v>
      </c>
      <c r="O211" s="71"/>
      <c r="P211" s="197">
        <f>O211*H211</f>
        <v>0</v>
      </c>
      <c r="Q211" s="197">
        <v>0.00017</v>
      </c>
      <c r="R211" s="197">
        <f>Q211*H211</f>
        <v>0.15436</v>
      </c>
      <c r="S211" s="197">
        <v>0</v>
      </c>
      <c r="T211" s="198">
        <f>S211*H211</f>
        <v>0</v>
      </c>
      <c r="U211" s="34"/>
      <c r="V211" s="34"/>
      <c r="W211" s="34"/>
      <c r="X211" s="34"/>
      <c r="Y211" s="34"/>
      <c r="Z211" s="34"/>
      <c r="AA211" s="34"/>
      <c r="AB211" s="34"/>
      <c r="AC211" s="34"/>
      <c r="AD211" s="34"/>
      <c r="AE211" s="34"/>
      <c r="AR211" s="199" t="s">
        <v>155</v>
      </c>
      <c r="AT211" s="199" t="s">
        <v>137</v>
      </c>
      <c r="AU211" s="199" t="s">
        <v>89</v>
      </c>
      <c r="AY211" s="17" t="s">
        <v>134</v>
      </c>
      <c r="BE211" s="200">
        <f>IF(N211="základní",J211,0)</f>
        <v>0</v>
      </c>
      <c r="BF211" s="200">
        <f>IF(N211="snížená",J211,0)</f>
        <v>0</v>
      </c>
      <c r="BG211" s="200">
        <f>IF(N211="zákl. přenesená",J211,0)</f>
        <v>0</v>
      </c>
      <c r="BH211" s="200">
        <f>IF(N211="sníž. přenesená",J211,0)</f>
        <v>0</v>
      </c>
      <c r="BI211" s="200">
        <f>IF(N211="nulová",J211,0)</f>
        <v>0</v>
      </c>
      <c r="BJ211" s="17" t="s">
        <v>87</v>
      </c>
      <c r="BK211" s="200">
        <f>ROUND(I211*H211,2)</f>
        <v>0</v>
      </c>
      <c r="BL211" s="17" t="s">
        <v>155</v>
      </c>
      <c r="BM211" s="199" t="s">
        <v>357</v>
      </c>
    </row>
    <row r="212" spans="1:47" s="2" customFormat="1" ht="18">
      <c r="A212" s="34"/>
      <c r="B212" s="35"/>
      <c r="C212" s="36"/>
      <c r="D212" s="201" t="s">
        <v>143</v>
      </c>
      <c r="E212" s="36"/>
      <c r="F212" s="202" t="s">
        <v>358</v>
      </c>
      <c r="G212" s="36"/>
      <c r="H212" s="36"/>
      <c r="I212" s="203"/>
      <c r="J212" s="36"/>
      <c r="K212" s="36"/>
      <c r="L212" s="39"/>
      <c r="M212" s="204"/>
      <c r="N212" s="205"/>
      <c r="O212" s="71"/>
      <c r="P212" s="71"/>
      <c r="Q212" s="71"/>
      <c r="R212" s="71"/>
      <c r="S212" s="71"/>
      <c r="T212" s="72"/>
      <c r="U212" s="34"/>
      <c r="V212" s="34"/>
      <c r="W212" s="34"/>
      <c r="X212" s="34"/>
      <c r="Y212" s="34"/>
      <c r="Z212" s="34"/>
      <c r="AA212" s="34"/>
      <c r="AB212" s="34"/>
      <c r="AC212" s="34"/>
      <c r="AD212" s="34"/>
      <c r="AE212" s="34"/>
      <c r="AT212" s="17" t="s">
        <v>143</v>
      </c>
      <c r="AU212" s="17" t="s">
        <v>89</v>
      </c>
    </row>
    <row r="213" spans="1:47" s="2" customFormat="1" ht="10">
      <c r="A213" s="34"/>
      <c r="B213" s="35"/>
      <c r="C213" s="36"/>
      <c r="D213" s="207" t="s">
        <v>179</v>
      </c>
      <c r="E213" s="36"/>
      <c r="F213" s="208" t="s">
        <v>359</v>
      </c>
      <c r="G213" s="36"/>
      <c r="H213" s="36"/>
      <c r="I213" s="203"/>
      <c r="J213" s="36"/>
      <c r="K213" s="36"/>
      <c r="L213" s="39"/>
      <c r="M213" s="204"/>
      <c r="N213" s="205"/>
      <c r="O213" s="71"/>
      <c r="P213" s="71"/>
      <c r="Q213" s="71"/>
      <c r="R213" s="71"/>
      <c r="S213" s="71"/>
      <c r="T213" s="72"/>
      <c r="U213" s="34"/>
      <c r="V213" s="34"/>
      <c r="W213" s="34"/>
      <c r="X213" s="34"/>
      <c r="Y213" s="34"/>
      <c r="Z213" s="34"/>
      <c r="AA213" s="34"/>
      <c r="AB213" s="34"/>
      <c r="AC213" s="34"/>
      <c r="AD213" s="34"/>
      <c r="AE213" s="34"/>
      <c r="AT213" s="17" t="s">
        <v>179</v>
      </c>
      <c r="AU213" s="17" t="s">
        <v>89</v>
      </c>
    </row>
    <row r="214" spans="2:51" s="13" customFormat="1" ht="10">
      <c r="B214" s="213"/>
      <c r="C214" s="214"/>
      <c r="D214" s="201" t="s">
        <v>244</v>
      </c>
      <c r="E214" s="215" t="s">
        <v>1</v>
      </c>
      <c r="F214" s="216" t="s">
        <v>360</v>
      </c>
      <c r="G214" s="214"/>
      <c r="H214" s="217">
        <v>908</v>
      </c>
      <c r="I214" s="218"/>
      <c r="J214" s="214"/>
      <c r="K214" s="214"/>
      <c r="L214" s="219"/>
      <c r="M214" s="220"/>
      <c r="N214" s="221"/>
      <c r="O214" s="221"/>
      <c r="P214" s="221"/>
      <c r="Q214" s="221"/>
      <c r="R214" s="221"/>
      <c r="S214" s="221"/>
      <c r="T214" s="222"/>
      <c r="AT214" s="223" t="s">
        <v>244</v>
      </c>
      <c r="AU214" s="223" t="s">
        <v>89</v>
      </c>
      <c r="AV214" s="13" t="s">
        <v>89</v>
      </c>
      <c r="AW214" s="13" t="s">
        <v>36</v>
      </c>
      <c r="AX214" s="13" t="s">
        <v>79</v>
      </c>
      <c r="AY214" s="223" t="s">
        <v>134</v>
      </c>
    </row>
    <row r="215" spans="1:65" s="2" customFormat="1" ht="24.15" customHeight="1">
      <c r="A215" s="34"/>
      <c r="B215" s="35"/>
      <c r="C215" s="245" t="s">
        <v>361</v>
      </c>
      <c r="D215" s="245" t="s">
        <v>339</v>
      </c>
      <c r="E215" s="246" t="s">
        <v>362</v>
      </c>
      <c r="F215" s="247" t="s">
        <v>363</v>
      </c>
      <c r="G215" s="248" t="s">
        <v>234</v>
      </c>
      <c r="H215" s="249">
        <v>1075.526</v>
      </c>
      <c r="I215" s="250"/>
      <c r="J215" s="251">
        <f>ROUND(I215*H215,2)</f>
        <v>0</v>
      </c>
      <c r="K215" s="252"/>
      <c r="L215" s="253"/>
      <c r="M215" s="254" t="s">
        <v>1</v>
      </c>
      <c r="N215" s="255" t="s">
        <v>44</v>
      </c>
      <c r="O215" s="71"/>
      <c r="P215" s="197">
        <f>O215*H215</f>
        <v>0</v>
      </c>
      <c r="Q215" s="197">
        <v>0.00015</v>
      </c>
      <c r="R215" s="197">
        <f>Q215*H215</f>
        <v>0.1613289</v>
      </c>
      <c r="S215" s="197">
        <v>0</v>
      </c>
      <c r="T215" s="198">
        <f>S215*H215</f>
        <v>0</v>
      </c>
      <c r="U215" s="34"/>
      <c r="V215" s="34"/>
      <c r="W215" s="34"/>
      <c r="X215" s="34"/>
      <c r="Y215" s="34"/>
      <c r="Z215" s="34"/>
      <c r="AA215" s="34"/>
      <c r="AB215" s="34"/>
      <c r="AC215" s="34"/>
      <c r="AD215" s="34"/>
      <c r="AE215" s="34"/>
      <c r="AR215" s="199" t="s">
        <v>175</v>
      </c>
      <c r="AT215" s="199" t="s">
        <v>339</v>
      </c>
      <c r="AU215" s="199" t="s">
        <v>89</v>
      </c>
      <c r="AY215" s="17" t="s">
        <v>134</v>
      </c>
      <c r="BE215" s="200">
        <f>IF(N215="základní",J215,0)</f>
        <v>0</v>
      </c>
      <c r="BF215" s="200">
        <f>IF(N215="snížená",J215,0)</f>
        <v>0</v>
      </c>
      <c r="BG215" s="200">
        <f>IF(N215="zákl. přenesená",J215,0)</f>
        <v>0</v>
      </c>
      <c r="BH215" s="200">
        <f>IF(N215="sníž. přenesená",J215,0)</f>
        <v>0</v>
      </c>
      <c r="BI215" s="200">
        <f>IF(N215="nulová",J215,0)</f>
        <v>0</v>
      </c>
      <c r="BJ215" s="17" t="s">
        <v>87</v>
      </c>
      <c r="BK215" s="200">
        <f>ROUND(I215*H215,2)</f>
        <v>0</v>
      </c>
      <c r="BL215" s="17" t="s">
        <v>155</v>
      </c>
      <c r="BM215" s="199" t="s">
        <v>364</v>
      </c>
    </row>
    <row r="216" spans="1:47" s="2" customFormat="1" ht="18">
      <c r="A216" s="34"/>
      <c r="B216" s="35"/>
      <c r="C216" s="36"/>
      <c r="D216" s="201" t="s">
        <v>143</v>
      </c>
      <c r="E216" s="36"/>
      <c r="F216" s="202" t="s">
        <v>363</v>
      </c>
      <c r="G216" s="36"/>
      <c r="H216" s="36"/>
      <c r="I216" s="203"/>
      <c r="J216" s="36"/>
      <c r="K216" s="36"/>
      <c r="L216" s="39"/>
      <c r="M216" s="204"/>
      <c r="N216" s="205"/>
      <c r="O216" s="71"/>
      <c r="P216" s="71"/>
      <c r="Q216" s="71"/>
      <c r="R216" s="71"/>
      <c r="S216" s="71"/>
      <c r="T216" s="72"/>
      <c r="U216" s="34"/>
      <c r="V216" s="34"/>
      <c r="W216" s="34"/>
      <c r="X216" s="34"/>
      <c r="Y216" s="34"/>
      <c r="Z216" s="34"/>
      <c r="AA216" s="34"/>
      <c r="AB216" s="34"/>
      <c r="AC216" s="34"/>
      <c r="AD216" s="34"/>
      <c r="AE216" s="34"/>
      <c r="AT216" s="17" t="s">
        <v>143</v>
      </c>
      <c r="AU216" s="17" t="s">
        <v>89</v>
      </c>
    </row>
    <row r="217" spans="2:51" s="13" customFormat="1" ht="10">
      <c r="B217" s="213"/>
      <c r="C217" s="214"/>
      <c r="D217" s="201" t="s">
        <v>244</v>
      </c>
      <c r="E217" s="214"/>
      <c r="F217" s="216" t="s">
        <v>365</v>
      </c>
      <c r="G217" s="214"/>
      <c r="H217" s="217">
        <v>1075.526</v>
      </c>
      <c r="I217" s="218"/>
      <c r="J217" s="214"/>
      <c r="K217" s="214"/>
      <c r="L217" s="219"/>
      <c r="M217" s="220"/>
      <c r="N217" s="221"/>
      <c r="O217" s="221"/>
      <c r="P217" s="221"/>
      <c r="Q217" s="221"/>
      <c r="R217" s="221"/>
      <c r="S217" s="221"/>
      <c r="T217" s="222"/>
      <c r="AT217" s="223" t="s">
        <v>244</v>
      </c>
      <c r="AU217" s="223" t="s">
        <v>89</v>
      </c>
      <c r="AV217" s="13" t="s">
        <v>89</v>
      </c>
      <c r="AW217" s="13" t="s">
        <v>4</v>
      </c>
      <c r="AX217" s="13" t="s">
        <v>87</v>
      </c>
      <c r="AY217" s="223" t="s">
        <v>134</v>
      </c>
    </row>
    <row r="218" spans="1:65" s="2" customFormat="1" ht="37.75" customHeight="1">
      <c r="A218" s="34"/>
      <c r="B218" s="35"/>
      <c r="C218" s="187" t="s">
        <v>366</v>
      </c>
      <c r="D218" s="187" t="s">
        <v>137</v>
      </c>
      <c r="E218" s="188" t="s">
        <v>367</v>
      </c>
      <c r="F218" s="189" t="s">
        <v>368</v>
      </c>
      <c r="G218" s="190" t="s">
        <v>250</v>
      </c>
      <c r="H218" s="191">
        <v>908</v>
      </c>
      <c r="I218" s="192"/>
      <c r="J218" s="193">
        <f>ROUND(I218*H218,2)</f>
        <v>0</v>
      </c>
      <c r="K218" s="194"/>
      <c r="L218" s="39"/>
      <c r="M218" s="195" t="s">
        <v>1</v>
      </c>
      <c r="N218" s="196" t="s">
        <v>44</v>
      </c>
      <c r="O218" s="71"/>
      <c r="P218" s="197">
        <f>O218*H218</f>
        <v>0</v>
      </c>
      <c r="Q218" s="197">
        <v>0.2736</v>
      </c>
      <c r="R218" s="197">
        <f>Q218*H218</f>
        <v>248.4288</v>
      </c>
      <c r="S218" s="197">
        <v>0</v>
      </c>
      <c r="T218" s="198">
        <f>S218*H218</f>
        <v>0</v>
      </c>
      <c r="U218" s="34"/>
      <c r="V218" s="34"/>
      <c r="W218" s="34"/>
      <c r="X218" s="34"/>
      <c r="Y218" s="34"/>
      <c r="Z218" s="34"/>
      <c r="AA218" s="34"/>
      <c r="AB218" s="34"/>
      <c r="AC218" s="34"/>
      <c r="AD218" s="34"/>
      <c r="AE218" s="34"/>
      <c r="AR218" s="199" t="s">
        <v>155</v>
      </c>
      <c r="AT218" s="199" t="s">
        <v>137</v>
      </c>
      <c r="AU218" s="199" t="s">
        <v>89</v>
      </c>
      <c r="AY218" s="17" t="s">
        <v>134</v>
      </c>
      <c r="BE218" s="200">
        <f>IF(N218="základní",J218,0)</f>
        <v>0</v>
      </c>
      <c r="BF218" s="200">
        <f>IF(N218="snížená",J218,0)</f>
        <v>0</v>
      </c>
      <c r="BG218" s="200">
        <f>IF(N218="zákl. přenesená",J218,0)</f>
        <v>0</v>
      </c>
      <c r="BH218" s="200">
        <f>IF(N218="sníž. přenesená",J218,0)</f>
        <v>0</v>
      </c>
      <c r="BI218" s="200">
        <f>IF(N218="nulová",J218,0)</f>
        <v>0</v>
      </c>
      <c r="BJ218" s="17" t="s">
        <v>87</v>
      </c>
      <c r="BK218" s="200">
        <f>ROUND(I218*H218,2)</f>
        <v>0</v>
      </c>
      <c r="BL218" s="17" t="s">
        <v>155</v>
      </c>
      <c r="BM218" s="199" t="s">
        <v>369</v>
      </c>
    </row>
    <row r="219" spans="1:47" s="2" customFormat="1" ht="36">
      <c r="A219" s="34"/>
      <c r="B219" s="35"/>
      <c r="C219" s="36"/>
      <c r="D219" s="201" t="s">
        <v>143</v>
      </c>
      <c r="E219" s="36"/>
      <c r="F219" s="202" t="s">
        <v>370</v>
      </c>
      <c r="G219" s="36"/>
      <c r="H219" s="36"/>
      <c r="I219" s="203"/>
      <c r="J219" s="36"/>
      <c r="K219" s="36"/>
      <c r="L219" s="39"/>
      <c r="M219" s="204"/>
      <c r="N219" s="205"/>
      <c r="O219" s="71"/>
      <c r="P219" s="71"/>
      <c r="Q219" s="71"/>
      <c r="R219" s="71"/>
      <c r="S219" s="71"/>
      <c r="T219" s="72"/>
      <c r="U219" s="34"/>
      <c r="V219" s="34"/>
      <c r="W219" s="34"/>
      <c r="X219" s="34"/>
      <c r="Y219" s="34"/>
      <c r="Z219" s="34"/>
      <c r="AA219" s="34"/>
      <c r="AB219" s="34"/>
      <c r="AC219" s="34"/>
      <c r="AD219" s="34"/>
      <c r="AE219" s="34"/>
      <c r="AT219" s="17" t="s">
        <v>143</v>
      </c>
      <c r="AU219" s="17" t="s">
        <v>89</v>
      </c>
    </row>
    <row r="220" spans="1:47" s="2" customFormat="1" ht="10">
      <c r="A220" s="34"/>
      <c r="B220" s="35"/>
      <c r="C220" s="36"/>
      <c r="D220" s="207" t="s">
        <v>179</v>
      </c>
      <c r="E220" s="36"/>
      <c r="F220" s="208" t="s">
        <v>371</v>
      </c>
      <c r="G220" s="36"/>
      <c r="H220" s="36"/>
      <c r="I220" s="203"/>
      <c r="J220" s="36"/>
      <c r="K220" s="36"/>
      <c r="L220" s="39"/>
      <c r="M220" s="204"/>
      <c r="N220" s="205"/>
      <c r="O220" s="71"/>
      <c r="P220" s="71"/>
      <c r="Q220" s="71"/>
      <c r="R220" s="71"/>
      <c r="S220" s="71"/>
      <c r="T220" s="72"/>
      <c r="U220" s="34"/>
      <c r="V220" s="34"/>
      <c r="W220" s="34"/>
      <c r="X220" s="34"/>
      <c r="Y220" s="34"/>
      <c r="Z220" s="34"/>
      <c r="AA220" s="34"/>
      <c r="AB220" s="34"/>
      <c r="AC220" s="34"/>
      <c r="AD220" s="34"/>
      <c r="AE220" s="34"/>
      <c r="AT220" s="17" t="s">
        <v>179</v>
      </c>
      <c r="AU220" s="17" t="s">
        <v>89</v>
      </c>
    </row>
    <row r="221" spans="2:51" s="13" customFormat="1" ht="10">
      <c r="B221" s="213"/>
      <c r="C221" s="214"/>
      <c r="D221" s="201" t="s">
        <v>244</v>
      </c>
      <c r="E221" s="215" t="s">
        <v>1</v>
      </c>
      <c r="F221" s="216" t="s">
        <v>372</v>
      </c>
      <c r="G221" s="214"/>
      <c r="H221" s="217">
        <v>908</v>
      </c>
      <c r="I221" s="218"/>
      <c r="J221" s="214"/>
      <c r="K221" s="214"/>
      <c r="L221" s="219"/>
      <c r="M221" s="220"/>
      <c r="N221" s="221"/>
      <c r="O221" s="221"/>
      <c r="P221" s="221"/>
      <c r="Q221" s="221"/>
      <c r="R221" s="221"/>
      <c r="S221" s="221"/>
      <c r="T221" s="222"/>
      <c r="AT221" s="223" t="s">
        <v>244</v>
      </c>
      <c r="AU221" s="223" t="s">
        <v>89</v>
      </c>
      <c r="AV221" s="13" t="s">
        <v>89</v>
      </c>
      <c r="AW221" s="13" t="s">
        <v>36</v>
      </c>
      <c r="AX221" s="13" t="s">
        <v>79</v>
      </c>
      <c r="AY221" s="223" t="s">
        <v>134</v>
      </c>
    </row>
    <row r="222" spans="1:65" s="2" customFormat="1" ht="24.15" customHeight="1">
      <c r="A222" s="34"/>
      <c r="B222" s="35"/>
      <c r="C222" s="187" t="s">
        <v>373</v>
      </c>
      <c r="D222" s="187" t="s">
        <v>137</v>
      </c>
      <c r="E222" s="188" t="s">
        <v>374</v>
      </c>
      <c r="F222" s="189" t="s">
        <v>375</v>
      </c>
      <c r="G222" s="190" t="s">
        <v>234</v>
      </c>
      <c r="H222" s="191">
        <v>343</v>
      </c>
      <c r="I222" s="192"/>
      <c r="J222" s="193">
        <f>ROUND(I222*H222,2)</f>
        <v>0</v>
      </c>
      <c r="K222" s="194"/>
      <c r="L222" s="39"/>
      <c r="M222" s="195" t="s">
        <v>1</v>
      </c>
      <c r="N222" s="196" t="s">
        <v>44</v>
      </c>
      <c r="O222" s="71"/>
      <c r="P222" s="197">
        <f>O222*H222</f>
        <v>0</v>
      </c>
      <c r="Q222" s="197">
        <v>0.0001</v>
      </c>
      <c r="R222" s="197">
        <f>Q222*H222</f>
        <v>0.034300000000000004</v>
      </c>
      <c r="S222" s="197">
        <v>0</v>
      </c>
      <c r="T222" s="198">
        <f>S222*H222</f>
        <v>0</v>
      </c>
      <c r="U222" s="34"/>
      <c r="V222" s="34"/>
      <c r="W222" s="34"/>
      <c r="X222" s="34"/>
      <c r="Y222" s="34"/>
      <c r="Z222" s="34"/>
      <c r="AA222" s="34"/>
      <c r="AB222" s="34"/>
      <c r="AC222" s="34"/>
      <c r="AD222" s="34"/>
      <c r="AE222" s="34"/>
      <c r="AR222" s="199" t="s">
        <v>155</v>
      </c>
      <c r="AT222" s="199" t="s">
        <v>137</v>
      </c>
      <c r="AU222" s="199" t="s">
        <v>89</v>
      </c>
      <c r="AY222" s="17" t="s">
        <v>134</v>
      </c>
      <c r="BE222" s="200">
        <f>IF(N222="základní",J222,0)</f>
        <v>0</v>
      </c>
      <c r="BF222" s="200">
        <f>IF(N222="snížená",J222,0)</f>
        <v>0</v>
      </c>
      <c r="BG222" s="200">
        <f>IF(N222="zákl. přenesená",J222,0)</f>
        <v>0</v>
      </c>
      <c r="BH222" s="200">
        <f>IF(N222="sníž. přenesená",J222,0)</f>
        <v>0</v>
      </c>
      <c r="BI222" s="200">
        <f>IF(N222="nulová",J222,0)</f>
        <v>0</v>
      </c>
      <c r="BJ222" s="17" t="s">
        <v>87</v>
      </c>
      <c r="BK222" s="200">
        <f>ROUND(I222*H222,2)</f>
        <v>0</v>
      </c>
      <c r="BL222" s="17" t="s">
        <v>155</v>
      </c>
      <c r="BM222" s="199" t="s">
        <v>376</v>
      </c>
    </row>
    <row r="223" spans="1:47" s="2" customFormat="1" ht="27">
      <c r="A223" s="34"/>
      <c r="B223" s="35"/>
      <c r="C223" s="36"/>
      <c r="D223" s="201" t="s">
        <v>143</v>
      </c>
      <c r="E223" s="36"/>
      <c r="F223" s="202" t="s">
        <v>377</v>
      </c>
      <c r="G223" s="36"/>
      <c r="H223" s="36"/>
      <c r="I223" s="203"/>
      <c r="J223" s="36"/>
      <c r="K223" s="36"/>
      <c r="L223" s="39"/>
      <c r="M223" s="204"/>
      <c r="N223" s="205"/>
      <c r="O223" s="71"/>
      <c r="P223" s="71"/>
      <c r="Q223" s="71"/>
      <c r="R223" s="71"/>
      <c r="S223" s="71"/>
      <c r="T223" s="72"/>
      <c r="U223" s="34"/>
      <c r="V223" s="34"/>
      <c r="W223" s="34"/>
      <c r="X223" s="34"/>
      <c r="Y223" s="34"/>
      <c r="Z223" s="34"/>
      <c r="AA223" s="34"/>
      <c r="AB223" s="34"/>
      <c r="AC223" s="34"/>
      <c r="AD223" s="34"/>
      <c r="AE223" s="34"/>
      <c r="AT223" s="17" t="s">
        <v>143</v>
      </c>
      <c r="AU223" s="17" t="s">
        <v>89</v>
      </c>
    </row>
    <row r="224" spans="1:47" s="2" customFormat="1" ht="10">
      <c r="A224" s="34"/>
      <c r="B224" s="35"/>
      <c r="C224" s="36"/>
      <c r="D224" s="207" t="s">
        <v>179</v>
      </c>
      <c r="E224" s="36"/>
      <c r="F224" s="208" t="s">
        <v>378</v>
      </c>
      <c r="G224" s="36"/>
      <c r="H224" s="36"/>
      <c r="I224" s="203"/>
      <c r="J224" s="36"/>
      <c r="K224" s="36"/>
      <c r="L224" s="39"/>
      <c r="M224" s="204"/>
      <c r="N224" s="205"/>
      <c r="O224" s="71"/>
      <c r="P224" s="71"/>
      <c r="Q224" s="71"/>
      <c r="R224" s="71"/>
      <c r="S224" s="71"/>
      <c r="T224" s="72"/>
      <c r="U224" s="34"/>
      <c r="V224" s="34"/>
      <c r="W224" s="34"/>
      <c r="X224" s="34"/>
      <c r="Y224" s="34"/>
      <c r="Z224" s="34"/>
      <c r="AA224" s="34"/>
      <c r="AB224" s="34"/>
      <c r="AC224" s="34"/>
      <c r="AD224" s="34"/>
      <c r="AE224" s="34"/>
      <c r="AT224" s="17" t="s">
        <v>179</v>
      </c>
      <c r="AU224" s="17" t="s">
        <v>89</v>
      </c>
    </row>
    <row r="225" spans="2:51" s="13" customFormat="1" ht="10">
      <c r="B225" s="213"/>
      <c r="C225" s="214"/>
      <c r="D225" s="201" t="s">
        <v>244</v>
      </c>
      <c r="E225" s="215" t="s">
        <v>1</v>
      </c>
      <c r="F225" s="216" t="s">
        <v>379</v>
      </c>
      <c r="G225" s="214"/>
      <c r="H225" s="217">
        <v>343</v>
      </c>
      <c r="I225" s="218"/>
      <c r="J225" s="214"/>
      <c r="K225" s="214"/>
      <c r="L225" s="219"/>
      <c r="M225" s="220"/>
      <c r="N225" s="221"/>
      <c r="O225" s="221"/>
      <c r="P225" s="221"/>
      <c r="Q225" s="221"/>
      <c r="R225" s="221"/>
      <c r="S225" s="221"/>
      <c r="T225" s="222"/>
      <c r="AT225" s="223" t="s">
        <v>244</v>
      </c>
      <c r="AU225" s="223" t="s">
        <v>89</v>
      </c>
      <c r="AV225" s="13" t="s">
        <v>89</v>
      </c>
      <c r="AW225" s="13" t="s">
        <v>36</v>
      </c>
      <c r="AX225" s="13" t="s">
        <v>87</v>
      </c>
      <c r="AY225" s="223" t="s">
        <v>134</v>
      </c>
    </row>
    <row r="226" spans="1:65" s="2" customFormat="1" ht="24.15" customHeight="1">
      <c r="A226" s="34"/>
      <c r="B226" s="35"/>
      <c r="C226" s="245" t="s">
        <v>7</v>
      </c>
      <c r="D226" s="245" t="s">
        <v>339</v>
      </c>
      <c r="E226" s="246" t="s">
        <v>380</v>
      </c>
      <c r="F226" s="247" t="s">
        <v>381</v>
      </c>
      <c r="G226" s="248" t="s">
        <v>234</v>
      </c>
      <c r="H226" s="249">
        <v>406.284</v>
      </c>
      <c r="I226" s="250"/>
      <c r="J226" s="251">
        <f>ROUND(I226*H226,2)</f>
        <v>0</v>
      </c>
      <c r="K226" s="252"/>
      <c r="L226" s="253"/>
      <c r="M226" s="254" t="s">
        <v>1</v>
      </c>
      <c r="N226" s="255" t="s">
        <v>44</v>
      </c>
      <c r="O226" s="71"/>
      <c r="P226" s="197">
        <f>O226*H226</f>
        <v>0</v>
      </c>
      <c r="Q226" s="197">
        <v>0.00025</v>
      </c>
      <c r="R226" s="197">
        <f>Q226*H226</f>
        <v>0.101571</v>
      </c>
      <c r="S226" s="197">
        <v>0</v>
      </c>
      <c r="T226" s="198">
        <f>S226*H226</f>
        <v>0</v>
      </c>
      <c r="U226" s="34"/>
      <c r="V226" s="34"/>
      <c r="W226" s="34"/>
      <c r="X226" s="34"/>
      <c r="Y226" s="34"/>
      <c r="Z226" s="34"/>
      <c r="AA226" s="34"/>
      <c r="AB226" s="34"/>
      <c r="AC226" s="34"/>
      <c r="AD226" s="34"/>
      <c r="AE226" s="34"/>
      <c r="AR226" s="199" t="s">
        <v>175</v>
      </c>
      <c r="AT226" s="199" t="s">
        <v>339</v>
      </c>
      <c r="AU226" s="199" t="s">
        <v>89</v>
      </c>
      <c r="AY226" s="17" t="s">
        <v>134</v>
      </c>
      <c r="BE226" s="200">
        <f>IF(N226="základní",J226,0)</f>
        <v>0</v>
      </c>
      <c r="BF226" s="200">
        <f>IF(N226="snížená",J226,0)</f>
        <v>0</v>
      </c>
      <c r="BG226" s="200">
        <f>IF(N226="zákl. přenesená",J226,0)</f>
        <v>0</v>
      </c>
      <c r="BH226" s="200">
        <f>IF(N226="sníž. přenesená",J226,0)</f>
        <v>0</v>
      </c>
      <c r="BI226" s="200">
        <f>IF(N226="nulová",J226,0)</f>
        <v>0</v>
      </c>
      <c r="BJ226" s="17" t="s">
        <v>87</v>
      </c>
      <c r="BK226" s="200">
        <f>ROUND(I226*H226,2)</f>
        <v>0</v>
      </c>
      <c r="BL226" s="17" t="s">
        <v>155</v>
      </c>
      <c r="BM226" s="199" t="s">
        <v>382</v>
      </c>
    </row>
    <row r="227" spans="1:47" s="2" customFormat="1" ht="18">
      <c r="A227" s="34"/>
      <c r="B227" s="35"/>
      <c r="C227" s="36"/>
      <c r="D227" s="201" t="s">
        <v>143</v>
      </c>
      <c r="E227" s="36"/>
      <c r="F227" s="202" t="s">
        <v>381</v>
      </c>
      <c r="G227" s="36"/>
      <c r="H227" s="36"/>
      <c r="I227" s="203"/>
      <c r="J227" s="36"/>
      <c r="K227" s="36"/>
      <c r="L227" s="39"/>
      <c r="M227" s="204"/>
      <c r="N227" s="205"/>
      <c r="O227" s="71"/>
      <c r="P227" s="71"/>
      <c r="Q227" s="71"/>
      <c r="R227" s="71"/>
      <c r="S227" s="71"/>
      <c r="T227" s="72"/>
      <c r="U227" s="34"/>
      <c r="V227" s="34"/>
      <c r="W227" s="34"/>
      <c r="X227" s="34"/>
      <c r="Y227" s="34"/>
      <c r="Z227" s="34"/>
      <c r="AA227" s="34"/>
      <c r="AB227" s="34"/>
      <c r="AC227" s="34"/>
      <c r="AD227" s="34"/>
      <c r="AE227" s="34"/>
      <c r="AT227" s="17" t="s">
        <v>143</v>
      </c>
      <c r="AU227" s="17" t="s">
        <v>89</v>
      </c>
    </row>
    <row r="228" spans="2:51" s="13" customFormat="1" ht="10">
      <c r="B228" s="213"/>
      <c r="C228" s="214"/>
      <c r="D228" s="201" t="s">
        <v>244</v>
      </c>
      <c r="E228" s="214"/>
      <c r="F228" s="216" t="s">
        <v>383</v>
      </c>
      <c r="G228" s="214"/>
      <c r="H228" s="217">
        <v>406.284</v>
      </c>
      <c r="I228" s="218"/>
      <c r="J228" s="214"/>
      <c r="K228" s="214"/>
      <c r="L228" s="219"/>
      <c r="M228" s="220"/>
      <c r="N228" s="221"/>
      <c r="O228" s="221"/>
      <c r="P228" s="221"/>
      <c r="Q228" s="221"/>
      <c r="R228" s="221"/>
      <c r="S228" s="221"/>
      <c r="T228" s="222"/>
      <c r="AT228" s="223" t="s">
        <v>244</v>
      </c>
      <c r="AU228" s="223" t="s">
        <v>89</v>
      </c>
      <c r="AV228" s="13" t="s">
        <v>89</v>
      </c>
      <c r="AW228" s="13" t="s">
        <v>4</v>
      </c>
      <c r="AX228" s="13" t="s">
        <v>87</v>
      </c>
      <c r="AY228" s="223" t="s">
        <v>134</v>
      </c>
    </row>
    <row r="229" spans="2:63" s="12" customFormat="1" ht="22.75" customHeight="1">
      <c r="B229" s="171"/>
      <c r="C229" s="172"/>
      <c r="D229" s="173" t="s">
        <v>78</v>
      </c>
      <c r="E229" s="185" t="s">
        <v>155</v>
      </c>
      <c r="F229" s="185" t="s">
        <v>384</v>
      </c>
      <c r="G229" s="172"/>
      <c r="H229" s="172"/>
      <c r="I229" s="175"/>
      <c r="J229" s="186">
        <f>BK229</f>
        <v>0</v>
      </c>
      <c r="K229" s="172"/>
      <c r="L229" s="177"/>
      <c r="M229" s="178"/>
      <c r="N229" s="179"/>
      <c r="O229" s="179"/>
      <c r="P229" s="180">
        <f>SUM(P230:P235)</f>
        <v>0</v>
      </c>
      <c r="Q229" s="179"/>
      <c r="R229" s="180">
        <f>SUM(R230:R235)</f>
        <v>0</v>
      </c>
      <c r="S229" s="179"/>
      <c r="T229" s="181">
        <f>SUM(T230:T235)</f>
        <v>0</v>
      </c>
      <c r="AR229" s="182" t="s">
        <v>87</v>
      </c>
      <c r="AT229" s="183" t="s">
        <v>78</v>
      </c>
      <c r="AU229" s="183" t="s">
        <v>87</v>
      </c>
      <c r="AY229" s="182" t="s">
        <v>134</v>
      </c>
      <c r="BK229" s="184">
        <f>SUM(BK230:BK235)</f>
        <v>0</v>
      </c>
    </row>
    <row r="230" spans="1:65" s="2" customFormat="1" ht="16.5" customHeight="1">
      <c r="A230" s="34"/>
      <c r="B230" s="35"/>
      <c r="C230" s="187" t="s">
        <v>385</v>
      </c>
      <c r="D230" s="187" t="s">
        <v>137</v>
      </c>
      <c r="E230" s="188" t="s">
        <v>386</v>
      </c>
      <c r="F230" s="189" t="s">
        <v>387</v>
      </c>
      <c r="G230" s="190" t="s">
        <v>266</v>
      </c>
      <c r="H230" s="191">
        <v>0.8</v>
      </c>
      <c r="I230" s="192"/>
      <c r="J230" s="193">
        <f>ROUND(I230*H230,2)</f>
        <v>0</v>
      </c>
      <c r="K230" s="194"/>
      <c r="L230" s="39"/>
      <c r="M230" s="195" t="s">
        <v>1</v>
      </c>
      <c r="N230" s="196" t="s">
        <v>44</v>
      </c>
      <c r="O230" s="71"/>
      <c r="P230" s="197">
        <f>O230*H230</f>
        <v>0</v>
      </c>
      <c r="Q230" s="197">
        <v>0</v>
      </c>
      <c r="R230" s="197">
        <f>Q230*H230</f>
        <v>0</v>
      </c>
      <c r="S230" s="197">
        <v>0</v>
      </c>
      <c r="T230" s="198">
        <f>S230*H230</f>
        <v>0</v>
      </c>
      <c r="U230" s="34"/>
      <c r="V230" s="34"/>
      <c r="W230" s="34"/>
      <c r="X230" s="34"/>
      <c r="Y230" s="34"/>
      <c r="Z230" s="34"/>
      <c r="AA230" s="34"/>
      <c r="AB230" s="34"/>
      <c r="AC230" s="34"/>
      <c r="AD230" s="34"/>
      <c r="AE230" s="34"/>
      <c r="AR230" s="199" t="s">
        <v>155</v>
      </c>
      <c r="AT230" s="199" t="s">
        <v>137</v>
      </c>
      <c r="AU230" s="199" t="s">
        <v>89</v>
      </c>
      <c r="AY230" s="17" t="s">
        <v>134</v>
      </c>
      <c r="BE230" s="200">
        <f>IF(N230="základní",J230,0)</f>
        <v>0</v>
      </c>
      <c r="BF230" s="200">
        <f>IF(N230="snížená",J230,0)</f>
        <v>0</v>
      </c>
      <c r="BG230" s="200">
        <f>IF(N230="zákl. přenesená",J230,0)</f>
        <v>0</v>
      </c>
      <c r="BH230" s="200">
        <f>IF(N230="sníž. přenesená",J230,0)</f>
        <v>0</v>
      </c>
      <c r="BI230" s="200">
        <f>IF(N230="nulová",J230,0)</f>
        <v>0</v>
      </c>
      <c r="BJ230" s="17" t="s">
        <v>87</v>
      </c>
      <c r="BK230" s="200">
        <f>ROUND(I230*H230,2)</f>
        <v>0</v>
      </c>
      <c r="BL230" s="17" t="s">
        <v>155</v>
      </c>
      <c r="BM230" s="199" t="s">
        <v>388</v>
      </c>
    </row>
    <row r="231" spans="1:47" s="2" customFormat="1" ht="18">
      <c r="A231" s="34"/>
      <c r="B231" s="35"/>
      <c r="C231" s="36"/>
      <c r="D231" s="201" t="s">
        <v>143</v>
      </c>
      <c r="E231" s="36"/>
      <c r="F231" s="202" t="s">
        <v>389</v>
      </c>
      <c r="G231" s="36"/>
      <c r="H231" s="36"/>
      <c r="I231" s="203"/>
      <c r="J231" s="36"/>
      <c r="K231" s="36"/>
      <c r="L231" s="39"/>
      <c r="M231" s="204"/>
      <c r="N231" s="205"/>
      <c r="O231" s="71"/>
      <c r="P231" s="71"/>
      <c r="Q231" s="71"/>
      <c r="R231" s="71"/>
      <c r="S231" s="71"/>
      <c r="T231" s="72"/>
      <c r="U231" s="34"/>
      <c r="V231" s="34"/>
      <c r="W231" s="34"/>
      <c r="X231" s="34"/>
      <c r="Y231" s="34"/>
      <c r="Z231" s="34"/>
      <c r="AA231" s="34"/>
      <c r="AB231" s="34"/>
      <c r="AC231" s="34"/>
      <c r="AD231" s="34"/>
      <c r="AE231" s="34"/>
      <c r="AT231" s="17" t="s">
        <v>143</v>
      </c>
      <c r="AU231" s="17" t="s">
        <v>89</v>
      </c>
    </row>
    <row r="232" spans="1:47" s="2" customFormat="1" ht="10">
      <c r="A232" s="34"/>
      <c r="B232" s="35"/>
      <c r="C232" s="36"/>
      <c r="D232" s="207" t="s">
        <v>179</v>
      </c>
      <c r="E232" s="36"/>
      <c r="F232" s="208" t="s">
        <v>390</v>
      </c>
      <c r="G232" s="36"/>
      <c r="H232" s="36"/>
      <c r="I232" s="203"/>
      <c r="J232" s="36"/>
      <c r="K232" s="36"/>
      <c r="L232" s="39"/>
      <c r="M232" s="204"/>
      <c r="N232" s="205"/>
      <c r="O232" s="71"/>
      <c r="P232" s="71"/>
      <c r="Q232" s="71"/>
      <c r="R232" s="71"/>
      <c r="S232" s="71"/>
      <c r="T232" s="72"/>
      <c r="U232" s="34"/>
      <c r="V232" s="34"/>
      <c r="W232" s="34"/>
      <c r="X232" s="34"/>
      <c r="Y232" s="34"/>
      <c r="Z232" s="34"/>
      <c r="AA232" s="34"/>
      <c r="AB232" s="34"/>
      <c r="AC232" s="34"/>
      <c r="AD232" s="34"/>
      <c r="AE232" s="34"/>
      <c r="AT232" s="17" t="s">
        <v>179</v>
      </c>
      <c r="AU232" s="17" t="s">
        <v>89</v>
      </c>
    </row>
    <row r="233" spans="1:47" s="2" customFormat="1" ht="36">
      <c r="A233" s="34"/>
      <c r="B233" s="35"/>
      <c r="C233" s="36"/>
      <c r="D233" s="201" t="s">
        <v>181</v>
      </c>
      <c r="E233" s="36"/>
      <c r="F233" s="206" t="s">
        <v>391</v>
      </c>
      <c r="G233" s="36"/>
      <c r="H233" s="36"/>
      <c r="I233" s="203"/>
      <c r="J233" s="36"/>
      <c r="K233" s="36"/>
      <c r="L233" s="39"/>
      <c r="M233" s="204"/>
      <c r="N233" s="205"/>
      <c r="O233" s="71"/>
      <c r="P233" s="71"/>
      <c r="Q233" s="71"/>
      <c r="R233" s="71"/>
      <c r="S233" s="71"/>
      <c r="T233" s="72"/>
      <c r="U233" s="34"/>
      <c r="V233" s="34"/>
      <c r="W233" s="34"/>
      <c r="X233" s="34"/>
      <c r="Y233" s="34"/>
      <c r="Z233" s="34"/>
      <c r="AA233" s="34"/>
      <c r="AB233" s="34"/>
      <c r="AC233" s="34"/>
      <c r="AD233" s="34"/>
      <c r="AE233" s="34"/>
      <c r="AT233" s="17" t="s">
        <v>181</v>
      </c>
      <c r="AU233" s="17" t="s">
        <v>89</v>
      </c>
    </row>
    <row r="234" spans="1:47" s="2" customFormat="1" ht="18">
      <c r="A234" s="34"/>
      <c r="B234" s="35"/>
      <c r="C234" s="36"/>
      <c r="D234" s="201" t="s">
        <v>144</v>
      </c>
      <c r="E234" s="36"/>
      <c r="F234" s="206" t="s">
        <v>278</v>
      </c>
      <c r="G234" s="36"/>
      <c r="H234" s="36"/>
      <c r="I234" s="203"/>
      <c r="J234" s="36"/>
      <c r="K234" s="36"/>
      <c r="L234" s="39"/>
      <c r="M234" s="204"/>
      <c r="N234" s="205"/>
      <c r="O234" s="71"/>
      <c r="P234" s="71"/>
      <c r="Q234" s="71"/>
      <c r="R234" s="71"/>
      <c r="S234" s="71"/>
      <c r="T234" s="72"/>
      <c r="U234" s="34"/>
      <c r="V234" s="34"/>
      <c r="W234" s="34"/>
      <c r="X234" s="34"/>
      <c r="Y234" s="34"/>
      <c r="Z234" s="34"/>
      <c r="AA234" s="34"/>
      <c r="AB234" s="34"/>
      <c r="AC234" s="34"/>
      <c r="AD234" s="34"/>
      <c r="AE234" s="34"/>
      <c r="AT234" s="17" t="s">
        <v>144</v>
      </c>
      <c r="AU234" s="17" t="s">
        <v>89</v>
      </c>
    </row>
    <row r="235" spans="2:51" s="13" customFormat="1" ht="10">
      <c r="B235" s="213"/>
      <c r="C235" s="214"/>
      <c r="D235" s="201" t="s">
        <v>244</v>
      </c>
      <c r="E235" s="215" t="s">
        <v>1</v>
      </c>
      <c r="F235" s="216" t="s">
        <v>392</v>
      </c>
      <c r="G235" s="214"/>
      <c r="H235" s="217">
        <v>0.8</v>
      </c>
      <c r="I235" s="218"/>
      <c r="J235" s="214"/>
      <c r="K235" s="214"/>
      <c r="L235" s="219"/>
      <c r="M235" s="220"/>
      <c r="N235" s="221"/>
      <c r="O235" s="221"/>
      <c r="P235" s="221"/>
      <c r="Q235" s="221"/>
      <c r="R235" s="221"/>
      <c r="S235" s="221"/>
      <c r="T235" s="222"/>
      <c r="AT235" s="223" t="s">
        <v>244</v>
      </c>
      <c r="AU235" s="223" t="s">
        <v>89</v>
      </c>
      <c r="AV235" s="13" t="s">
        <v>89</v>
      </c>
      <c r="AW235" s="13" t="s">
        <v>36</v>
      </c>
      <c r="AX235" s="13" t="s">
        <v>79</v>
      </c>
      <c r="AY235" s="223" t="s">
        <v>134</v>
      </c>
    </row>
    <row r="236" spans="2:63" s="12" customFormat="1" ht="22.75" customHeight="1">
      <c r="B236" s="171"/>
      <c r="C236" s="172"/>
      <c r="D236" s="173" t="s">
        <v>78</v>
      </c>
      <c r="E236" s="185" t="s">
        <v>133</v>
      </c>
      <c r="F236" s="185" t="s">
        <v>393</v>
      </c>
      <c r="G236" s="172"/>
      <c r="H236" s="172"/>
      <c r="I236" s="175"/>
      <c r="J236" s="186">
        <f>BK236</f>
        <v>0</v>
      </c>
      <c r="K236" s="172"/>
      <c r="L236" s="177"/>
      <c r="M236" s="178"/>
      <c r="N236" s="179"/>
      <c r="O236" s="179"/>
      <c r="P236" s="180">
        <f>SUM(P237:P282)</f>
        <v>0</v>
      </c>
      <c r="Q236" s="179"/>
      <c r="R236" s="180">
        <f>SUM(R237:R282)</f>
        <v>79.17186000000001</v>
      </c>
      <c r="S236" s="179"/>
      <c r="T236" s="181">
        <f>SUM(T237:T282)</f>
        <v>0</v>
      </c>
      <c r="AR236" s="182" t="s">
        <v>87</v>
      </c>
      <c r="AT236" s="183" t="s">
        <v>78</v>
      </c>
      <c r="AU236" s="183" t="s">
        <v>87</v>
      </c>
      <c r="AY236" s="182" t="s">
        <v>134</v>
      </c>
      <c r="BK236" s="184">
        <f>SUM(BK237:BK282)</f>
        <v>0</v>
      </c>
    </row>
    <row r="237" spans="1:65" s="2" customFormat="1" ht="16.5" customHeight="1">
      <c r="A237" s="34"/>
      <c r="B237" s="35"/>
      <c r="C237" s="187" t="s">
        <v>394</v>
      </c>
      <c r="D237" s="187" t="s">
        <v>137</v>
      </c>
      <c r="E237" s="188" t="s">
        <v>395</v>
      </c>
      <c r="F237" s="189" t="s">
        <v>396</v>
      </c>
      <c r="G237" s="190" t="s">
        <v>234</v>
      </c>
      <c r="H237" s="191">
        <v>1109</v>
      </c>
      <c r="I237" s="192"/>
      <c r="J237" s="193">
        <f>ROUND(I237*H237,2)</f>
        <v>0</v>
      </c>
      <c r="K237" s="194"/>
      <c r="L237" s="39"/>
      <c r="M237" s="195" t="s">
        <v>1</v>
      </c>
      <c r="N237" s="196" t="s">
        <v>44</v>
      </c>
      <c r="O237" s="71"/>
      <c r="P237" s="197">
        <f>O237*H237</f>
        <v>0</v>
      </c>
      <c r="Q237" s="197">
        <v>0</v>
      </c>
      <c r="R237" s="197">
        <f>Q237*H237</f>
        <v>0</v>
      </c>
      <c r="S237" s="197">
        <v>0</v>
      </c>
      <c r="T237" s="198">
        <f>S237*H237</f>
        <v>0</v>
      </c>
      <c r="U237" s="34"/>
      <c r="V237" s="34"/>
      <c r="W237" s="34"/>
      <c r="X237" s="34"/>
      <c r="Y237" s="34"/>
      <c r="Z237" s="34"/>
      <c r="AA237" s="34"/>
      <c r="AB237" s="34"/>
      <c r="AC237" s="34"/>
      <c r="AD237" s="34"/>
      <c r="AE237" s="34"/>
      <c r="AR237" s="199" t="s">
        <v>155</v>
      </c>
      <c r="AT237" s="199" t="s">
        <v>137</v>
      </c>
      <c r="AU237" s="199" t="s">
        <v>89</v>
      </c>
      <c r="AY237" s="17" t="s">
        <v>134</v>
      </c>
      <c r="BE237" s="200">
        <f>IF(N237="základní",J237,0)</f>
        <v>0</v>
      </c>
      <c r="BF237" s="200">
        <f>IF(N237="snížená",J237,0)</f>
        <v>0</v>
      </c>
      <c r="BG237" s="200">
        <f>IF(N237="zákl. přenesená",J237,0)</f>
        <v>0</v>
      </c>
      <c r="BH237" s="200">
        <f>IF(N237="sníž. přenesená",J237,0)</f>
        <v>0</v>
      </c>
      <c r="BI237" s="200">
        <f>IF(N237="nulová",J237,0)</f>
        <v>0</v>
      </c>
      <c r="BJ237" s="17" t="s">
        <v>87</v>
      </c>
      <c r="BK237" s="200">
        <f>ROUND(I237*H237,2)</f>
        <v>0</v>
      </c>
      <c r="BL237" s="17" t="s">
        <v>155</v>
      </c>
      <c r="BM237" s="199" t="s">
        <v>397</v>
      </c>
    </row>
    <row r="238" spans="1:47" s="2" customFormat="1" ht="18">
      <c r="A238" s="34"/>
      <c r="B238" s="35"/>
      <c r="C238" s="36"/>
      <c r="D238" s="201" t="s">
        <v>143</v>
      </c>
      <c r="E238" s="36"/>
      <c r="F238" s="202" t="s">
        <v>398</v>
      </c>
      <c r="G238" s="36"/>
      <c r="H238" s="36"/>
      <c r="I238" s="203"/>
      <c r="J238" s="36"/>
      <c r="K238" s="36"/>
      <c r="L238" s="39"/>
      <c r="M238" s="204"/>
      <c r="N238" s="205"/>
      <c r="O238" s="71"/>
      <c r="P238" s="71"/>
      <c r="Q238" s="71"/>
      <c r="R238" s="71"/>
      <c r="S238" s="71"/>
      <c r="T238" s="72"/>
      <c r="U238" s="34"/>
      <c r="V238" s="34"/>
      <c r="W238" s="34"/>
      <c r="X238" s="34"/>
      <c r="Y238" s="34"/>
      <c r="Z238" s="34"/>
      <c r="AA238" s="34"/>
      <c r="AB238" s="34"/>
      <c r="AC238" s="34"/>
      <c r="AD238" s="34"/>
      <c r="AE238" s="34"/>
      <c r="AT238" s="17" t="s">
        <v>143</v>
      </c>
      <c r="AU238" s="17" t="s">
        <v>89</v>
      </c>
    </row>
    <row r="239" spans="1:47" s="2" customFormat="1" ht="10">
      <c r="A239" s="34"/>
      <c r="B239" s="35"/>
      <c r="C239" s="36"/>
      <c r="D239" s="207" t="s">
        <v>179</v>
      </c>
      <c r="E239" s="36"/>
      <c r="F239" s="208" t="s">
        <v>399</v>
      </c>
      <c r="G239" s="36"/>
      <c r="H239" s="36"/>
      <c r="I239" s="203"/>
      <c r="J239" s="36"/>
      <c r="K239" s="36"/>
      <c r="L239" s="39"/>
      <c r="M239" s="204"/>
      <c r="N239" s="205"/>
      <c r="O239" s="71"/>
      <c r="P239" s="71"/>
      <c r="Q239" s="71"/>
      <c r="R239" s="71"/>
      <c r="S239" s="71"/>
      <c r="T239" s="72"/>
      <c r="U239" s="34"/>
      <c r="V239" s="34"/>
      <c r="W239" s="34"/>
      <c r="X239" s="34"/>
      <c r="Y239" s="34"/>
      <c r="Z239" s="34"/>
      <c r="AA239" s="34"/>
      <c r="AB239" s="34"/>
      <c r="AC239" s="34"/>
      <c r="AD239" s="34"/>
      <c r="AE239" s="34"/>
      <c r="AT239" s="17" t="s">
        <v>179</v>
      </c>
      <c r="AU239" s="17" t="s">
        <v>89</v>
      </c>
    </row>
    <row r="240" spans="2:51" s="13" customFormat="1" ht="10">
      <c r="B240" s="213"/>
      <c r="C240" s="214"/>
      <c r="D240" s="201" t="s">
        <v>244</v>
      </c>
      <c r="E240" s="215" t="s">
        <v>1</v>
      </c>
      <c r="F240" s="216" t="s">
        <v>400</v>
      </c>
      <c r="G240" s="214"/>
      <c r="H240" s="217">
        <v>2949</v>
      </c>
      <c r="I240" s="218"/>
      <c r="J240" s="214"/>
      <c r="K240" s="214"/>
      <c r="L240" s="219"/>
      <c r="M240" s="220"/>
      <c r="N240" s="221"/>
      <c r="O240" s="221"/>
      <c r="P240" s="221"/>
      <c r="Q240" s="221"/>
      <c r="R240" s="221"/>
      <c r="S240" s="221"/>
      <c r="T240" s="222"/>
      <c r="AT240" s="223" t="s">
        <v>244</v>
      </c>
      <c r="AU240" s="223" t="s">
        <v>89</v>
      </c>
      <c r="AV240" s="13" t="s">
        <v>89</v>
      </c>
      <c r="AW240" s="13" t="s">
        <v>36</v>
      </c>
      <c r="AX240" s="13" t="s">
        <v>79</v>
      </c>
      <c r="AY240" s="223" t="s">
        <v>134</v>
      </c>
    </row>
    <row r="241" spans="2:51" s="13" customFormat="1" ht="10">
      <c r="B241" s="213"/>
      <c r="C241" s="214"/>
      <c r="D241" s="201" t="s">
        <v>244</v>
      </c>
      <c r="E241" s="215" t="s">
        <v>1</v>
      </c>
      <c r="F241" s="216" t="s">
        <v>401</v>
      </c>
      <c r="G241" s="214"/>
      <c r="H241" s="217">
        <v>-1840</v>
      </c>
      <c r="I241" s="218"/>
      <c r="J241" s="214"/>
      <c r="K241" s="214"/>
      <c r="L241" s="219"/>
      <c r="M241" s="220"/>
      <c r="N241" s="221"/>
      <c r="O241" s="221"/>
      <c r="P241" s="221"/>
      <c r="Q241" s="221"/>
      <c r="R241" s="221"/>
      <c r="S241" s="221"/>
      <c r="T241" s="222"/>
      <c r="AT241" s="223" t="s">
        <v>244</v>
      </c>
      <c r="AU241" s="223" t="s">
        <v>89</v>
      </c>
      <c r="AV241" s="13" t="s">
        <v>89</v>
      </c>
      <c r="AW241" s="13" t="s">
        <v>36</v>
      </c>
      <c r="AX241" s="13" t="s">
        <v>79</v>
      </c>
      <c r="AY241" s="223" t="s">
        <v>134</v>
      </c>
    </row>
    <row r="242" spans="2:51" s="14" customFormat="1" ht="10">
      <c r="B242" s="224"/>
      <c r="C242" s="225"/>
      <c r="D242" s="201" t="s">
        <v>244</v>
      </c>
      <c r="E242" s="226" t="s">
        <v>1</v>
      </c>
      <c r="F242" s="227" t="s">
        <v>247</v>
      </c>
      <c r="G242" s="225"/>
      <c r="H242" s="228">
        <v>1109</v>
      </c>
      <c r="I242" s="229"/>
      <c r="J242" s="225"/>
      <c r="K242" s="225"/>
      <c r="L242" s="230"/>
      <c r="M242" s="231"/>
      <c r="N242" s="232"/>
      <c r="O242" s="232"/>
      <c r="P242" s="232"/>
      <c r="Q242" s="232"/>
      <c r="R242" s="232"/>
      <c r="S242" s="232"/>
      <c r="T242" s="233"/>
      <c r="AT242" s="234" t="s">
        <v>244</v>
      </c>
      <c r="AU242" s="234" t="s">
        <v>89</v>
      </c>
      <c r="AV242" s="14" t="s">
        <v>155</v>
      </c>
      <c r="AW242" s="14" t="s">
        <v>36</v>
      </c>
      <c r="AX242" s="14" t="s">
        <v>87</v>
      </c>
      <c r="AY242" s="234" t="s">
        <v>134</v>
      </c>
    </row>
    <row r="243" spans="1:65" s="2" customFormat="1" ht="33" customHeight="1">
      <c r="A243" s="34"/>
      <c r="B243" s="35"/>
      <c r="C243" s="187" t="s">
        <v>402</v>
      </c>
      <c r="D243" s="187" t="s">
        <v>137</v>
      </c>
      <c r="E243" s="188" t="s">
        <v>403</v>
      </c>
      <c r="F243" s="189" t="s">
        <v>404</v>
      </c>
      <c r="G243" s="190" t="s">
        <v>234</v>
      </c>
      <c r="H243" s="191">
        <v>884</v>
      </c>
      <c r="I243" s="192"/>
      <c r="J243" s="193">
        <f>ROUND(I243*H243,2)</f>
        <v>0</v>
      </c>
      <c r="K243" s="194"/>
      <c r="L243" s="39"/>
      <c r="M243" s="195" t="s">
        <v>1</v>
      </c>
      <c r="N243" s="196" t="s">
        <v>44</v>
      </c>
      <c r="O243" s="71"/>
      <c r="P243" s="197">
        <f>O243*H243</f>
        <v>0</v>
      </c>
      <c r="Q243" s="197">
        <v>0</v>
      </c>
      <c r="R243" s="197">
        <f>Q243*H243</f>
        <v>0</v>
      </c>
      <c r="S243" s="197">
        <v>0</v>
      </c>
      <c r="T243" s="198">
        <f>S243*H243</f>
        <v>0</v>
      </c>
      <c r="U243" s="34"/>
      <c r="V243" s="34"/>
      <c r="W243" s="34"/>
      <c r="X243" s="34"/>
      <c r="Y243" s="34"/>
      <c r="Z243" s="34"/>
      <c r="AA243" s="34"/>
      <c r="AB243" s="34"/>
      <c r="AC243" s="34"/>
      <c r="AD243" s="34"/>
      <c r="AE243" s="34"/>
      <c r="AR243" s="199" t="s">
        <v>155</v>
      </c>
      <c r="AT243" s="199" t="s">
        <v>137</v>
      </c>
      <c r="AU243" s="199" t="s">
        <v>89</v>
      </c>
      <c r="AY243" s="17" t="s">
        <v>134</v>
      </c>
      <c r="BE243" s="200">
        <f>IF(N243="základní",J243,0)</f>
        <v>0</v>
      </c>
      <c r="BF243" s="200">
        <f>IF(N243="snížená",J243,0)</f>
        <v>0</v>
      </c>
      <c r="BG243" s="200">
        <f>IF(N243="zákl. přenesená",J243,0)</f>
        <v>0</v>
      </c>
      <c r="BH243" s="200">
        <f>IF(N243="sníž. přenesená",J243,0)</f>
        <v>0</v>
      </c>
      <c r="BI243" s="200">
        <f>IF(N243="nulová",J243,0)</f>
        <v>0</v>
      </c>
      <c r="BJ243" s="17" t="s">
        <v>87</v>
      </c>
      <c r="BK243" s="200">
        <f>ROUND(I243*H243,2)</f>
        <v>0</v>
      </c>
      <c r="BL243" s="17" t="s">
        <v>155</v>
      </c>
      <c r="BM243" s="199" t="s">
        <v>405</v>
      </c>
    </row>
    <row r="244" spans="1:47" s="2" customFormat="1" ht="27">
      <c r="A244" s="34"/>
      <c r="B244" s="35"/>
      <c r="C244" s="36"/>
      <c r="D244" s="201" t="s">
        <v>143</v>
      </c>
      <c r="E244" s="36"/>
      <c r="F244" s="202" t="s">
        <v>406</v>
      </c>
      <c r="G244" s="36"/>
      <c r="H244" s="36"/>
      <c r="I244" s="203"/>
      <c r="J244" s="36"/>
      <c r="K244" s="36"/>
      <c r="L244" s="39"/>
      <c r="M244" s="204"/>
      <c r="N244" s="205"/>
      <c r="O244" s="71"/>
      <c r="P244" s="71"/>
      <c r="Q244" s="71"/>
      <c r="R244" s="71"/>
      <c r="S244" s="71"/>
      <c r="T244" s="72"/>
      <c r="U244" s="34"/>
      <c r="V244" s="34"/>
      <c r="W244" s="34"/>
      <c r="X244" s="34"/>
      <c r="Y244" s="34"/>
      <c r="Z244" s="34"/>
      <c r="AA244" s="34"/>
      <c r="AB244" s="34"/>
      <c r="AC244" s="34"/>
      <c r="AD244" s="34"/>
      <c r="AE244" s="34"/>
      <c r="AT244" s="17" t="s">
        <v>143</v>
      </c>
      <c r="AU244" s="17" t="s">
        <v>89</v>
      </c>
    </row>
    <row r="245" spans="1:47" s="2" customFormat="1" ht="10">
      <c r="A245" s="34"/>
      <c r="B245" s="35"/>
      <c r="C245" s="36"/>
      <c r="D245" s="207" t="s">
        <v>179</v>
      </c>
      <c r="E245" s="36"/>
      <c r="F245" s="208" t="s">
        <v>407</v>
      </c>
      <c r="G245" s="36"/>
      <c r="H245" s="36"/>
      <c r="I245" s="203"/>
      <c r="J245" s="36"/>
      <c r="K245" s="36"/>
      <c r="L245" s="39"/>
      <c r="M245" s="204"/>
      <c r="N245" s="205"/>
      <c r="O245" s="71"/>
      <c r="P245" s="71"/>
      <c r="Q245" s="71"/>
      <c r="R245" s="71"/>
      <c r="S245" s="71"/>
      <c r="T245" s="72"/>
      <c r="U245" s="34"/>
      <c r="V245" s="34"/>
      <c r="W245" s="34"/>
      <c r="X245" s="34"/>
      <c r="Y245" s="34"/>
      <c r="Z245" s="34"/>
      <c r="AA245" s="34"/>
      <c r="AB245" s="34"/>
      <c r="AC245" s="34"/>
      <c r="AD245" s="34"/>
      <c r="AE245" s="34"/>
      <c r="AT245" s="17" t="s">
        <v>179</v>
      </c>
      <c r="AU245" s="17" t="s">
        <v>89</v>
      </c>
    </row>
    <row r="246" spans="2:51" s="13" customFormat="1" ht="10">
      <c r="B246" s="213"/>
      <c r="C246" s="214"/>
      <c r="D246" s="201" t="s">
        <v>244</v>
      </c>
      <c r="E246" s="215" t="s">
        <v>1</v>
      </c>
      <c r="F246" s="216" t="s">
        <v>408</v>
      </c>
      <c r="G246" s="214"/>
      <c r="H246" s="217">
        <v>2724</v>
      </c>
      <c r="I246" s="218"/>
      <c r="J246" s="214"/>
      <c r="K246" s="214"/>
      <c r="L246" s="219"/>
      <c r="M246" s="220"/>
      <c r="N246" s="221"/>
      <c r="O246" s="221"/>
      <c r="P246" s="221"/>
      <c r="Q246" s="221"/>
      <c r="R246" s="221"/>
      <c r="S246" s="221"/>
      <c r="T246" s="222"/>
      <c r="AT246" s="223" t="s">
        <v>244</v>
      </c>
      <c r="AU246" s="223" t="s">
        <v>89</v>
      </c>
      <c r="AV246" s="13" t="s">
        <v>89</v>
      </c>
      <c r="AW246" s="13" t="s">
        <v>36</v>
      </c>
      <c r="AX246" s="13" t="s">
        <v>79</v>
      </c>
      <c r="AY246" s="223" t="s">
        <v>134</v>
      </c>
    </row>
    <row r="247" spans="2:51" s="13" customFormat="1" ht="10">
      <c r="B247" s="213"/>
      <c r="C247" s="214"/>
      <c r="D247" s="201" t="s">
        <v>244</v>
      </c>
      <c r="E247" s="215" t="s">
        <v>1</v>
      </c>
      <c r="F247" s="216" t="s">
        <v>401</v>
      </c>
      <c r="G247" s="214"/>
      <c r="H247" s="217">
        <v>-1840</v>
      </c>
      <c r="I247" s="218"/>
      <c r="J247" s="214"/>
      <c r="K247" s="214"/>
      <c r="L247" s="219"/>
      <c r="M247" s="220"/>
      <c r="N247" s="221"/>
      <c r="O247" s="221"/>
      <c r="P247" s="221"/>
      <c r="Q247" s="221"/>
      <c r="R247" s="221"/>
      <c r="S247" s="221"/>
      <c r="T247" s="222"/>
      <c r="AT247" s="223" t="s">
        <v>244</v>
      </c>
      <c r="AU247" s="223" t="s">
        <v>89</v>
      </c>
      <c r="AV247" s="13" t="s">
        <v>89</v>
      </c>
      <c r="AW247" s="13" t="s">
        <v>36</v>
      </c>
      <c r="AX247" s="13" t="s">
        <v>79</v>
      </c>
      <c r="AY247" s="223" t="s">
        <v>134</v>
      </c>
    </row>
    <row r="248" spans="2:51" s="14" customFormat="1" ht="10">
      <c r="B248" s="224"/>
      <c r="C248" s="225"/>
      <c r="D248" s="201" t="s">
        <v>244</v>
      </c>
      <c r="E248" s="226" t="s">
        <v>1</v>
      </c>
      <c r="F248" s="227" t="s">
        <v>247</v>
      </c>
      <c r="G248" s="225"/>
      <c r="H248" s="228">
        <v>884</v>
      </c>
      <c r="I248" s="229"/>
      <c r="J248" s="225"/>
      <c r="K248" s="225"/>
      <c r="L248" s="230"/>
      <c r="M248" s="231"/>
      <c r="N248" s="232"/>
      <c r="O248" s="232"/>
      <c r="P248" s="232"/>
      <c r="Q248" s="232"/>
      <c r="R248" s="232"/>
      <c r="S248" s="232"/>
      <c r="T248" s="233"/>
      <c r="AT248" s="234" t="s">
        <v>244</v>
      </c>
      <c r="AU248" s="234" t="s">
        <v>89</v>
      </c>
      <c r="AV248" s="14" t="s">
        <v>155</v>
      </c>
      <c r="AW248" s="14" t="s">
        <v>36</v>
      </c>
      <c r="AX248" s="14" t="s">
        <v>87</v>
      </c>
      <c r="AY248" s="234" t="s">
        <v>134</v>
      </c>
    </row>
    <row r="249" spans="1:65" s="2" customFormat="1" ht="37.75" customHeight="1">
      <c r="A249" s="34"/>
      <c r="B249" s="35"/>
      <c r="C249" s="187" t="s">
        <v>409</v>
      </c>
      <c r="D249" s="187" t="s">
        <v>137</v>
      </c>
      <c r="E249" s="188" t="s">
        <v>410</v>
      </c>
      <c r="F249" s="189" t="s">
        <v>411</v>
      </c>
      <c r="G249" s="190" t="s">
        <v>234</v>
      </c>
      <c r="H249" s="191">
        <v>884</v>
      </c>
      <c r="I249" s="192"/>
      <c r="J249" s="193">
        <f>ROUND(I249*H249,2)</f>
        <v>0</v>
      </c>
      <c r="K249" s="194"/>
      <c r="L249" s="39"/>
      <c r="M249" s="195" t="s">
        <v>1</v>
      </c>
      <c r="N249" s="196" t="s">
        <v>44</v>
      </c>
      <c r="O249" s="71"/>
      <c r="P249" s="197">
        <f>O249*H249</f>
        <v>0</v>
      </c>
      <c r="Q249" s="197">
        <v>0</v>
      </c>
      <c r="R249" s="197">
        <f>Q249*H249</f>
        <v>0</v>
      </c>
      <c r="S249" s="197">
        <v>0</v>
      </c>
      <c r="T249" s="198">
        <f>S249*H249</f>
        <v>0</v>
      </c>
      <c r="U249" s="34"/>
      <c r="V249" s="34"/>
      <c r="W249" s="34"/>
      <c r="X249" s="34"/>
      <c r="Y249" s="34"/>
      <c r="Z249" s="34"/>
      <c r="AA249" s="34"/>
      <c r="AB249" s="34"/>
      <c r="AC249" s="34"/>
      <c r="AD249" s="34"/>
      <c r="AE249" s="34"/>
      <c r="AR249" s="199" t="s">
        <v>155</v>
      </c>
      <c r="AT249" s="199" t="s">
        <v>137</v>
      </c>
      <c r="AU249" s="199" t="s">
        <v>89</v>
      </c>
      <c r="AY249" s="17" t="s">
        <v>134</v>
      </c>
      <c r="BE249" s="200">
        <f>IF(N249="základní",J249,0)</f>
        <v>0</v>
      </c>
      <c r="BF249" s="200">
        <f>IF(N249="snížená",J249,0)</f>
        <v>0</v>
      </c>
      <c r="BG249" s="200">
        <f>IF(N249="zákl. přenesená",J249,0)</f>
        <v>0</v>
      </c>
      <c r="BH249" s="200">
        <f>IF(N249="sníž. přenesená",J249,0)</f>
        <v>0</v>
      </c>
      <c r="BI249" s="200">
        <f>IF(N249="nulová",J249,0)</f>
        <v>0</v>
      </c>
      <c r="BJ249" s="17" t="s">
        <v>87</v>
      </c>
      <c r="BK249" s="200">
        <f>ROUND(I249*H249,2)</f>
        <v>0</v>
      </c>
      <c r="BL249" s="17" t="s">
        <v>155</v>
      </c>
      <c r="BM249" s="199" t="s">
        <v>412</v>
      </c>
    </row>
    <row r="250" spans="1:47" s="2" customFormat="1" ht="27">
      <c r="A250" s="34"/>
      <c r="B250" s="35"/>
      <c r="C250" s="36"/>
      <c r="D250" s="201" t="s">
        <v>143</v>
      </c>
      <c r="E250" s="36"/>
      <c r="F250" s="202" t="s">
        <v>413</v>
      </c>
      <c r="G250" s="36"/>
      <c r="H250" s="36"/>
      <c r="I250" s="203"/>
      <c r="J250" s="36"/>
      <c r="K250" s="36"/>
      <c r="L250" s="39"/>
      <c r="M250" s="204"/>
      <c r="N250" s="205"/>
      <c r="O250" s="71"/>
      <c r="P250" s="71"/>
      <c r="Q250" s="71"/>
      <c r="R250" s="71"/>
      <c r="S250" s="71"/>
      <c r="T250" s="72"/>
      <c r="U250" s="34"/>
      <c r="V250" s="34"/>
      <c r="W250" s="34"/>
      <c r="X250" s="34"/>
      <c r="Y250" s="34"/>
      <c r="Z250" s="34"/>
      <c r="AA250" s="34"/>
      <c r="AB250" s="34"/>
      <c r="AC250" s="34"/>
      <c r="AD250" s="34"/>
      <c r="AE250" s="34"/>
      <c r="AT250" s="17" t="s">
        <v>143</v>
      </c>
      <c r="AU250" s="17" t="s">
        <v>89</v>
      </c>
    </row>
    <row r="251" spans="1:47" s="2" customFormat="1" ht="10">
      <c r="A251" s="34"/>
      <c r="B251" s="35"/>
      <c r="C251" s="36"/>
      <c r="D251" s="207" t="s">
        <v>179</v>
      </c>
      <c r="E251" s="36"/>
      <c r="F251" s="208" t="s">
        <v>414</v>
      </c>
      <c r="G251" s="36"/>
      <c r="H251" s="36"/>
      <c r="I251" s="203"/>
      <c r="J251" s="36"/>
      <c r="K251" s="36"/>
      <c r="L251" s="39"/>
      <c r="M251" s="204"/>
      <c r="N251" s="205"/>
      <c r="O251" s="71"/>
      <c r="P251" s="71"/>
      <c r="Q251" s="71"/>
      <c r="R251" s="71"/>
      <c r="S251" s="71"/>
      <c r="T251" s="72"/>
      <c r="U251" s="34"/>
      <c r="V251" s="34"/>
      <c r="W251" s="34"/>
      <c r="X251" s="34"/>
      <c r="Y251" s="34"/>
      <c r="Z251" s="34"/>
      <c r="AA251" s="34"/>
      <c r="AB251" s="34"/>
      <c r="AC251" s="34"/>
      <c r="AD251" s="34"/>
      <c r="AE251" s="34"/>
      <c r="AT251" s="17" t="s">
        <v>179</v>
      </c>
      <c r="AU251" s="17" t="s">
        <v>89</v>
      </c>
    </row>
    <row r="252" spans="2:51" s="13" customFormat="1" ht="10">
      <c r="B252" s="213"/>
      <c r="C252" s="214"/>
      <c r="D252" s="201" t="s">
        <v>244</v>
      </c>
      <c r="E252" s="215" t="s">
        <v>1</v>
      </c>
      <c r="F252" s="216" t="s">
        <v>408</v>
      </c>
      <c r="G252" s="214"/>
      <c r="H252" s="217">
        <v>2724</v>
      </c>
      <c r="I252" s="218"/>
      <c r="J252" s="214"/>
      <c r="K252" s="214"/>
      <c r="L252" s="219"/>
      <c r="M252" s="220"/>
      <c r="N252" s="221"/>
      <c r="O252" s="221"/>
      <c r="P252" s="221"/>
      <c r="Q252" s="221"/>
      <c r="R252" s="221"/>
      <c r="S252" s="221"/>
      <c r="T252" s="222"/>
      <c r="AT252" s="223" t="s">
        <v>244</v>
      </c>
      <c r="AU252" s="223" t="s">
        <v>89</v>
      </c>
      <c r="AV252" s="13" t="s">
        <v>89</v>
      </c>
      <c r="AW252" s="13" t="s">
        <v>36</v>
      </c>
      <c r="AX252" s="13" t="s">
        <v>79</v>
      </c>
      <c r="AY252" s="223" t="s">
        <v>134</v>
      </c>
    </row>
    <row r="253" spans="2:51" s="13" customFormat="1" ht="10">
      <c r="B253" s="213"/>
      <c r="C253" s="214"/>
      <c r="D253" s="201" t="s">
        <v>244</v>
      </c>
      <c r="E253" s="215" t="s">
        <v>1</v>
      </c>
      <c r="F253" s="216" t="s">
        <v>401</v>
      </c>
      <c r="G253" s="214"/>
      <c r="H253" s="217">
        <v>-1840</v>
      </c>
      <c r="I253" s="218"/>
      <c r="J253" s="214"/>
      <c r="K253" s="214"/>
      <c r="L253" s="219"/>
      <c r="M253" s="220"/>
      <c r="N253" s="221"/>
      <c r="O253" s="221"/>
      <c r="P253" s="221"/>
      <c r="Q253" s="221"/>
      <c r="R253" s="221"/>
      <c r="S253" s="221"/>
      <c r="T253" s="222"/>
      <c r="AT253" s="223" t="s">
        <v>244</v>
      </c>
      <c r="AU253" s="223" t="s">
        <v>89</v>
      </c>
      <c r="AV253" s="13" t="s">
        <v>89</v>
      </c>
      <c r="AW253" s="13" t="s">
        <v>36</v>
      </c>
      <c r="AX253" s="13" t="s">
        <v>79</v>
      </c>
      <c r="AY253" s="223" t="s">
        <v>134</v>
      </c>
    </row>
    <row r="254" spans="2:51" s="14" customFormat="1" ht="10">
      <c r="B254" s="224"/>
      <c r="C254" s="225"/>
      <c r="D254" s="201" t="s">
        <v>244</v>
      </c>
      <c r="E254" s="226" t="s">
        <v>1</v>
      </c>
      <c r="F254" s="227" t="s">
        <v>247</v>
      </c>
      <c r="G254" s="225"/>
      <c r="H254" s="228">
        <v>884</v>
      </c>
      <c r="I254" s="229"/>
      <c r="J254" s="225"/>
      <c r="K254" s="225"/>
      <c r="L254" s="230"/>
      <c r="M254" s="231"/>
      <c r="N254" s="232"/>
      <c r="O254" s="232"/>
      <c r="P254" s="232"/>
      <c r="Q254" s="232"/>
      <c r="R254" s="232"/>
      <c r="S254" s="232"/>
      <c r="T254" s="233"/>
      <c r="AT254" s="234" t="s">
        <v>244</v>
      </c>
      <c r="AU254" s="234" t="s">
        <v>89</v>
      </c>
      <c r="AV254" s="14" t="s">
        <v>155</v>
      </c>
      <c r="AW254" s="14" t="s">
        <v>36</v>
      </c>
      <c r="AX254" s="14" t="s">
        <v>87</v>
      </c>
      <c r="AY254" s="234" t="s">
        <v>134</v>
      </c>
    </row>
    <row r="255" spans="1:65" s="2" customFormat="1" ht="24.15" customHeight="1">
      <c r="A255" s="34"/>
      <c r="B255" s="35"/>
      <c r="C255" s="187" t="s">
        <v>415</v>
      </c>
      <c r="D255" s="187" t="s">
        <v>137</v>
      </c>
      <c r="E255" s="188" t="s">
        <v>416</v>
      </c>
      <c r="F255" s="189" t="s">
        <v>417</v>
      </c>
      <c r="G255" s="190" t="s">
        <v>234</v>
      </c>
      <c r="H255" s="191">
        <v>884</v>
      </c>
      <c r="I255" s="192"/>
      <c r="J255" s="193">
        <f>ROUND(I255*H255,2)</f>
        <v>0</v>
      </c>
      <c r="K255" s="194"/>
      <c r="L255" s="39"/>
      <c r="M255" s="195" t="s">
        <v>1</v>
      </c>
      <c r="N255" s="196" t="s">
        <v>44</v>
      </c>
      <c r="O255" s="71"/>
      <c r="P255" s="197">
        <f>O255*H255</f>
        <v>0</v>
      </c>
      <c r="Q255" s="197">
        <v>0</v>
      </c>
      <c r="R255" s="197">
        <f>Q255*H255</f>
        <v>0</v>
      </c>
      <c r="S255" s="197">
        <v>0</v>
      </c>
      <c r="T255" s="198">
        <f>S255*H255</f>
        <v>0</v>
      </c>
      <c r="U255" s="34"/>
      <c r="V255" s="34"/>
      <c r="W255" s="34"/>
      <c r="X255" s="34"/>
      <c r="Y255" s="34"/>
      <c r="Z255" s="34"/>
      <c r="AA255" s="34"/>
      <c r="AB255" s="34"/>
      <c r="AC255" s="34"/>
      <c r="AD255" s="34"/>
      <c r="AE255" s="34"/>
      <c r="AR255" s="199" t="s">
        <v>155</v>
      </c>
      <c r="AT255" s="199" t="s">
        <v>137</v>
      </c>
      <c r="AU255" s="199" t="s">
        <v>89</v>
      </c>
      <c r="AY255" s="17" t="s">
        <v>134</v>
      </c>
      <c r="BE255" s="200">
        <f>IF(N255="základní",J255,0)</f>
        <v>0</v>
      </c>
      <c r="BF255" s="200">
        <f>IF(N255="snížená",J255,0)</f>
        <v>0</v>
      </c>
      <c r="BG255" s="200">
        <f>IF(N255="zákl. přenesená",J255,0)</f>
        <v>0</v>
      </c>
      <c r="BH255" s="200">
        <f>IF(N255="sníž. přenesená",J255,0)</f>
        <v>0</v>
      </c>
      <c r="BI255" s="200">
        <f>IF(N255="nulová",J255,0)</f>
        <v>0</v>
      </c>
      <c r="BJ255" s="17" t="s">
        <v>87</v>
      </c>
      <c r="BK255" s="200">
        <f>ROUND(I255*H255,2)</f>
        <v>0</v>
      </c>
      <c r="BL255" s="17" t="s">
        <v>155</v>
      </c>
      <c r="BM255" s="199" t="s">
        <v>418</v>
      </c>
    </row>
    <row r="256" spans="1:47" s="2" customFormat="1" ht="18">
      <c r="A256" s="34"/>
      <c r="B256" s="35"/>
      <c r="C256" s="36"/>
      <c r="D256" s="201" t="s">
        <v>143</v>
      </c>
      <c r="E256" s="36"/>
      <c r="F256" s="202" t="s">
        <v>419</v>
      </c>
      <c r="G256" s="36"/>
      <c r="H256" s="36"/>
      <c r="I256" s="203"/>
      <c r="J256" s="36"/>
      <c r="K256" s="36"/>
      <c r="L256" s="39"/>
      <c r="M256" s="204"/>
      <c r="N256" s="205"/>
      <c r="O256" s="71"/>
      <c r="P256" s="71"/>
      <c r="Q256" s="71"/>
      <c r="R256" s="71"/>
      <c r="S256" s="71"/>
      <c r="T256" s="72"/>
      <c r="U256" s="34"/>
      <c r="V256" s="34"/>
      <c r="W256" s="34"/>
      <c r="X256" s="34"/>
      <c r="Y256" s="34"/>
      <c r="Z256" s="34"/>
      <c r="AA256" s="34"/>
      <c r="AB256" s="34"/>
      <c r="AC256" s="34"/>
      <c r="AD256" s="34"/>
      <c r="AE256" s="34"/>
      <c r="AT256" s="17" t="s">
        <v>143</v>
      </c>
      <c r="AU256" s="17" t="s">
        <v>89</v>
      </c>
    </row>
    <row r="257" spans="1:47" s="2" customFormat="1" ht="10">
      <c r="A257" s="34"/>
      <c r="B257" s="35"/>
      <c r="C257" s="36"/>
      <c r="D257" s="207" t="s">
        <v>179</v>
      </c>
      <c r="E257" s="36"/>
      <c r="F257" s="208" t="s">
        <v>420</v>
      </c>
      <c r="G257" s="36"/>
      <c r="H257" s="36"/>
      <c r="I257" s="203"/>
      <c r="J257" s="36"/>
      <c r="K257" s="36"/>
      <c r="L257" s="39"/>
      <c r="M257" s="204"/>
      <c r="N257" s="205"/>
      <c r="O257" s="71"/>
      <c r="P257" s="71"/>
      <c r="Q257" s="71"/>
      <c r="R257" s="71"/>
      <c r="S257" s="71"/>
      <c r="T257" s="72"/>
      <c r="U257" s="34"/>
      <c r="V257" s="34"/>
      <c r="W257" s="34"/>
      <c r="X257" s="34"/>
      <c r="Y257" s="34"/>
      <c r="Z257" s="34"/>
      <c r="AA257" s="34"/>
      <c r="AB257" s="34"/>
      <c r="AC257" s="34"/>
      <c r="AD257" s="34"/>
      <c r="AE257" s="34"/>
      <c r="AT257" s="17" t="s">
        <v>179</v>
      </c>
      <c r="AU257" s="17" t="s">
        <v>89</v>
      </c>
    </row>
    <row r="258" spans="2:51" s="13" customFormat="1" ht="10">
      <c r="B258" s="213"/>
      <c r="C258" s="214"/>
      <c r="D258" s="201" t="s">
        <v>244</v>
      </c>
      <c r="E258" s="215" t="s">
        <v>1</v>
      </c>
      <c r="F258" s="216" t="s">
        <v>408</v>
      </c>
      <c r="G258" s="214"/>
      <c r="H258" s="217">
        <v>2724</v>
      </c>
      <c r="I258" s="218"/>
      <c r="J258" s="214"/>
      <c r="K258" s="214"/>
      <c r="L258" s="219"/>
      <c r="M258" s="220"/>
      <c r="N258" s="221"/>
      <c r="O258" s="221"/>
      <c r="P258" s="221"/>
      <c r="Q258" s="221"/>
      <c r="R258" s="221"/>
      <c r="S258" s="221"/>
      <c r="T258" s="222"/>
      <c r="AT258" s="223" t="s">
        <v>244</v>
      </c>
      <c r="AU258" s="223" t="s">
        <v>89</v>
      </c>
      <c r="AV258" s="13" t="s">
        <v>89</v>
      </c>
      <c r="AW258" s="13" t="s">
        <v>36</v>
      </c>
      <c r="AX258" s="13" t="s">
        <v>79</v>
      </c>
      <c r="AY258" s="223" t="s">
        <v>134</v>
      </c>
    </row>
    <row r="259" spans="2:51" s="13" customFormat="1" ht="10">
      <c r="B259" s="213"/>
      <c r="C259" s="214"/>
      <c r="D259" s="201" t="s">
        <v>244</v>
      </c>
      <c r="E259" s="215" t="s">
        <v>1</v>
      </c>
      <c r="F259" s="216" t="s">
        <v>401</v>
      </c>
      <c r="G259" s="214"/>
      <c r="H259" s="217">
        <v>-1840</v>
      </c>
      <c r="I259" s="218"/>
      <c r="J259" s="214"/>
      <c r="K259" s="214"/>
      <c r="L259" s="219"/>
      <c r="M259" s="220"/>
      <c r="N259" s="221"/>
      <c r="O259" s="221"/>
      <c r="P259" s="221"/>
      <c r="Q259" s="221"/>
      <c r="R259" s="221"/>
      <c r="S259" s="221"/>
      <c r="T259" s="222"/>
      <c r="AT259" s="223" t="s">
        <v>244</v>
      </c>
      <c r="AU259" s="223" t="s">
        <v>89</v>
      </c>
      <c r="AV259" s="13" t="s">
        <v>89</v>
      </c>
      <c r="AW259" s="13" t="s">
        <v>36</v>
      </c>
      <c r="AX259" s="13" t="s">
        <v>79</v>
      </c>
      <c r="AY259" s="223" t="s">
        <v>134</v>
      </c>
    </row>
    <row r="260" spans="2:51" s="14" customFormat="1" ht="10">
      <c r="B260" s="224"/>
      <c r="C260" s="225"/>
      <c r="D260" s="201" t="s">
        <v>244</v>
      </c>
      <c r="E260" s="226" t="s">
        <v>1</v>
      </c>
      <c r="F260" s="227" t="s">
        <v>247</v>
      </c>
      <c r="G260" s="225"/>
      <c r="H260" s="228">
        <v>884</v>
      </c>
      <c r="I260" s="229"/>
      <c r="J260" s="225"/>
      <c r="K260" s="225"/>
      <c r="L260" s="230"/>
      <c r="M260" s="231"/>
      <c r="N260" s="232"/>
      <c r="O260" s="232"/>
      <c r="P260" s="232"/>
      <c r="Q260" s="232"/>
      <c r="R260" s="232"/>
      <c r="S260" s="232"/>
      <c r="T260" s="233"/>
      <c r="AT260" s="234" t="s">
        <v>244</v>
      </c>
      <c r="AU260" s="234" t="s">
        <v>89</v>
      </c>
      <c r="AV260" s="14" t="s">
        <v>155</v>
      </c>
      <c r="AW260" s="14" t="s">
        <v>36</v>
      </c>
      <c r="AX260" s="14" t="s">
        <v>87</v>
      </c>
      <c r="AY260" s="234" t="s">
        <v>134</v>
      </c>
    </row>
    <row r="261" spans="1:65" s="2" customFormat="1" ht="21.75" customHeight="1">
      <c r="A261" s="34"/>
      <c r="B261" s="35"/>
      <c r="C261" s="187" t="s">
        <v>421</v>
      </c>
      <c r="D261" s="187" t="s">
        <v>137</v>
      </c>
      <c r="E261" s="188" t="s">
        <v>422</v>
      </c>
      <c r="F261" s="189" t="s">
        <v>423</v>
      </c>
      <c r="G261" s="190" t="s">
        <v>234</v>
      </c>
      <c r="H261" s="191">
        <v>884</v>
      </c>
      <c r="I261" s="192"/>
      <c r="J261" s="193">
        <f>ROUND(I261*H261,2)</f>
        <v>0</v>
      </c>
      <c r="K261" s="194"/>
      <c r="L261" s="39"/>
      <c r="M261" s="195" t="s">
        <v>1</v>
      </c>
      <c r="N261" s="196" t="s">
        <v>44</v>
      </c>
      <c r="O261" s="71"/>
      <c r="P261" s="197">
        <f>O261*H261</f>
        <v>0</v>
      </c>
      <c r="Q261" s="197">
        <v>0</v>
      </c>
      <c r="R261" s="197">
        <f>Q261*H261</f>
        <v>0</v>
      </c>
      <c r="S261" s="197">
        <v>0</v>
      </c>
      <c r="T261" s="198">
        <f>S261*H261</f>
        <v>0</v>
      </c>
      <c r="U261" s="34"/>
      <c r="V261" s="34"/>
      <c r="W261" s="34"/>
      <c r="X261" s="34"/>
      <c r="Y261" s="34"/>
      <c r="Z261" s="34"/>
      <c r="AA261" s="34"/>
      <c r="AB261" s="34"/>
      <c r="AC261" s="34"/>
      <c r="AD261" s="34"/>
      <c r="AE261" s="34"/>
      <c r="AR261" s="199" t="s">
        <v>155</v>
      </c>
      <c r="AT261" s="199" t="s">
        <v>137</v>
      </c>
      <c r="AU261" s="199" t="s">
        <v>89</v>
      </c>
      <c r="AY261" s="17" t="s">
        <v>134</v>
      </c>
      <c r="BE261" s="200">
        <f>IF(N261="základní",J261,0)</f>
        <v>0</v>
      </c>
      <c r="BF261" s="200">
        <f>IF(N261="snížená",J261,0)</f>
        <v>0</v>
      </c>
      <c r="BG261" s="200">
        <f>IF(N261="zákl. přenesená",J261,0)</f>
        <v>0</v>
      </c>
      <c r="BH261" s="200">
        <f>IF(N261="sníž. přenesená",J261,0)</f>
        <v>0</v>
      </c>
      <c r="BI261" s="200">
        <f>IF(N261="nulová",J261,0)</f>
        <v>0</v>
      </c>
      <c r="BJ261" s="17" t="s">
        <v>87</v>
      </c>
      <c r="BK261" s="200">
        <f>ROUND(I261*H261,2)</f>
        <v>0</v>
      </c>
      <c r="BL261" s="17" t="s">
        <v>155</v>
      </c>
      <c r="BM261" s="199" t="s">
        <v>424</v>
      </c>
    </row>
    <row r="262" spans="1:47" s="2" customFormat="1" ht="18">
      <c r="A262" s="34"/>
      <c r="B262" s="35"/>
      <c r="C262" s="36"/>
      <c r="D262" s="201" t="s">
        <v>143</v>
      </c>
      <c r="E262" s="36"/>
      <c r="F262" s="202" t="s">
        <v>425</v>
      </c>
      <c r="G262" s="36"/>
      <c r="H262" s="36"/>
      <c r="I262" s="203"/>
      <c r="J262" s="36"/>
      <c r="K262" s="36"/>
      <c r="L262" s="39"/>
      <c r="M262" s="204"/>
      <c r="N262" s="205"/>
      <c r="O262" s="71"/>
      <c r="P262" s="71"/>
      <c r="Q262" s="71"/>
      <c r="R262" s="71"/>
      <c r="S262" s="71"/>
      <c r="T262" s="72"/>
      <c r="U262" s="34"/>
      <c r="V262" s="34"/>
      <c r="W262" s="34"/>
      <c r="X262" s="34"/>
      <c r="Y262" s="34"/>
      <c r="Z262" s="34"/>
      <c r="AA262" s="34"/>
      <c r="AB262" s="34"/>
      <c r="AC262" s="34"/>
      <c r="AD262" s="34"/>
      <c r="AE262" s="34"/>
      <c r="AT262" s="17" t="s">
        <v>143</v>
      </c>
      <c r="AU262" s="17" t="s">
        <v>89</v>
      </c>
    </row>
    <row r="263" spans="1:47" s="2" customFormat="1" ht="10">
      <c r="A263" s="34"/>
      <c r="B263" s="35"/>
      <c r="C263" s="36"/>
      <c r="D263" s="207" t="s">
        <v>179</v>
      </c>
      <c r="E263" s="36"/>
      <c r="F263" s="208" t="s">
        <v>426</v>
      </c>
      <c r="G263" s="36"/>
      <c r="H263" s="36"/>
      <c r="I263" s="203"/>
      <c r="J263" s="36"/>
      <c r="K263" s="36"/>
      <c r="L263" s="39"/>
      <c r="M263" s="204"/>
      <c r="N263" s="205"/>
      <c r="O263" s="71"/>
      <c r="P263" s="71"/>
      <c r="Q263" s="71"/>
      <c r="R263" s="71"/>
      <c r="S263" s="71"/>
      <c r="T263" s="72"/>
      <c r="U263" s="34"/>
      <c r="V263" s="34"/>
      <c r="W263" s="34"/>
      <c r="X263" s="34"/>
      <c r="Y263" s="34"/>
      <c r="Z263" s="34"/>
      <c r="AA263" s="34"/>
      <c r="AB263" s="34"/>
      <c r="AC263" s="34"/>
      <c r="AD263" s="34"/>
      <c r="AE263" s="34"/>
      <c r="AT263" s="17" t="s">
        <v>179</v>
      </c>
      <c r="AU263" s="17" t="s">
        <v>89</v>
      </c>
    </row>
    <row r="264" spans="2:51" s="13" customFormat="1" ht="10">
      <c r="B264" s="213"/>
      <c r="C264" s="214"/>
      <c r="D264" s="201" t="s">
        <v>244</v>
      </c>
      <c r="E264" s="215" t="s">
        <v>1</v>
      </c>
      <c r="F264" s="216" t="s">
        <v>408</v>
      </c>
      <c r="G264" s="214"/>
      <c r="H264" s="217">
        <v>2724</v>
      </c>
      <c r="I264" s="218"/>
      <c r="J264" s="214"/>
      <c r="K264" s="214"/>
      <c r="L264" s="219"/>
      <c r="M264" s="220"/>
      <c r="N264" s="221"/>
      <c r="O264" s="221"/>
      <c r="P264" s="221"/>
      <c r="Q264" s="221"/>
      <c r="R264" s="221"/>
      <c r="S264" s="221"/>
      <c r="T264" s="222"/>
      <c r="AT264" s="223" t="s">
        <v>244</v>
      </c>
      <c r="AU264" s="223" t="s">
        <v>89</v>
      </c>
      <c r="AV264" s="13" t="s">
        <v>89</v>
      </c>
      <c r="AW264" s="13" t="s">
        <v>36</v>
      </c>
      <c r="AX264" s="13" t="s">
        <v>79</v>
      </c>
      <c r="AY264" s="223" t="s">
        <v>134</v>
      </c>
    </row>
    <row r="265" spans="2:51" s="13" customFormat="1" ht="10">
      <c r="B265" s="213"/>
      <c r="C265" s="214"/>
      <c r="D265" s="201" t="s">
        <v>244</v>
      </c>
      <c r="E265" s="215" t="s">
        <v>1</v>
      </c>
      <c r="F265" s="216" t="s">
        <v>401</v>
      </c>
      <c r="G265" s="214"/>
      <c r="H265" s="217">
        <v>-1840</v>
      </c>
      <c r="I265" s="218"/>
      <c r="J265" s="214"/>
      <c r="K265" s="214"/>
      <c r="L265" s="219"/>
      <c r="M265" s="220"/>
      <c r="N265" s="221"/>
      <c r="O265" s="221"/>
      <c r="P265" s="221"/>
      <c r="Q265" s="221"/>
      <c r="R265" s="221"/>
      <c r="S265" s="221"/>
      <c r="T265" s="222"/>
      <c r="AT265" s="223" t="s">
        <v>244</v>
      </c>
      <c r="AU265" s="223" t="s">
        <v>89</v>
      </c>
      <c r="AV265" s="13" t="s">
        <v>89</v>
      </c>
      <c r="AW265" s="13" t="s">
        <v>36</v>
      </c>
      <c r="AX265" s="13" t="s">
        <v>79</v>
      </c>
      <c r="AY265" s="223" t="s">
        <v>134</v>
      </c>
    </row>
    <row r="266" spans="2:51" s="14" customFormat="1" ht="10">
      <c r="B266" s="224"/>
      <c r="C266" s="225"/>
      <c r="D266" s="201" t="s">
        <v>244</v>
      </c>
      <c r="E266" s="226" t="s">
        <v>1</v>
      </c>
      <c r="F266" s="227" t="s">
        <v>247</v>
      </c>
      <c r="G266" s="225"/>
      <c r="H266" s="228">
        <v>884</v>
      </c>
      <c r="I266" s="229"/>
      <c r="J266" s="225"/>
      <c r="K266" s="225"/>
      <c r="L266" s="230"/>
      <c r="M266" s="231"/>
      <c r="N266" s="232"/>
      <c r="O266" s="232"/>
      <c r="P266" s="232"/>
      <c r="Q266" s="232"/>
      <c r="R266" s="232"/>
      <c r="S266" s="232"/>
      <c r="T266" s="233"/>
      <c r="AT266" s="234" t="s">
        <v>244</v>
      </c>
      <c r="AU266" s="234" t="s">
        <v>89</v>
      </c>
      <c r="AV266" s="14" t="s">
        <v>155</v>
      </c>
      <c r="AW266" s="14" t="s">
        <v>36</v>
      </c>
      <c r="AX266" s="14" t="s">
        <v>87</v>
      </c>
      <c r="AY266" s="234" t="s">
        <v>134</v>
      </c>
    </row>
    <row r="267" spans="1:65" s="2" customFormat="1" ht="33" customHeight="1">
      <c r="A267" s="34"/>
      <c r="B267" s="35"/>
      <c r="C267" s="187" t="s">
        <v>427</v>
      </c>
      <c r="D267" s="187" t="s">
        <v>137</v>
      </c>
      <c r="E267" s="188" t="s">
        <v>428</v>
      </c>
      <c r="F267" s="189" t="s">
        <v>429</v>
      </c>
      <c r="G267" s="190" t="s">
        <v>234</v>
      </c>
      <c r="H267" s="191">
        <v>884</v>
      </c>
      <c r="I267" s="192"/>
      <c r="J267" s="193">
        <f>ROUND(I267*H267,2)</f>
        <v>0</v>
      </c>
      <c r="K267" s="194"/>
      <c r="L267" s="39"/>
      <c r="M267" s="195" t="s">
        <v>1</v>
      </c>
      <c r="N267" s="196" t="s">
        <v>44</v>
      </c>
      <c r="O267" s="71"/>
      <c r="P267" s="197">
        <f>O267*H267</f>
        <v>0</v>
      </c>
      <c r="Q267" s="197">
        <v>0</v>
      </c>
      <c r="R267" s="197">
        <f>Q267*H267</f>
        <v>0</v>
      </c>
      <c r="S267" s="197">
        <v>0</v>
      </c>
      <c r="T267" s="198">
        <f>S267*H267</f>
        <v>0</v>
      </c>
      <c r="U267" s="34"/>
      <c r="V267" s="34"/>
      <c r="W267" s="34"/>
      <c r="X267" s="34"/>
      <c r="Y267" s="34"/>
      <c r="Z267" s="34"/>
      <c r="AA267" s="34"/>
      <c r="AB267" s="34"/>
      <c r="AC267" s="34"/>
      <c r="AD267" s="34"/>
      <c r="AE267" s="34"/>
      <c r="AR267" s="199" t="s">
        <v>155</v>
      </c>
      <c r="AT267" s="199" t="s">
        <v>137</v>
      </c>
      <c r="AU267" s="199" t="s">
        <v>89</v>
      </c>
      <c r="AY267" s="17" t="s">
        <v>134</v>
      </c>
      <c r="BE267" s="200">
        <f>IF(N267="základní",J267,0)</f>
        <v>0</v>
      </c>
      <c r="BF267" s="200">
        <f>IF(N267="snížená",J267,0)</f>
        <v>0</v>
      </c>
      <c r="BG267" s="200">
        <f>IF(N267="zákl. přenesená",J267,0)</f>
        <v>0</v>
      </c>
      <c r="BH267" s="200">
        <f>IF(N267="sníž. přenesená",J267,0)</f>
        <v>0</v>
      </c>
      <c r="BI267" s="200">
        <f>IF(N267="nulová",J267,0)</f>
        <v>0</v>
      </c>
      <c r="BJ267" s="17" t="s">
        <v>87</v>
      </c>
      <c r="BK267" s="200">
        <f>ROUND(I267*H267,2)</f>
        <v>0</v>
      </c>
      <c r="BL267" s="17" t="s">
        <v>155</v>
      </c>
      <c r="BM267" s="199" t="s">
        <v>430</v>
      </c>
    </row>
    <row r="268" spans="1:47" s="2" customFormat="1" ht="27">
      <c r="A268" s="34"/>
      <c r="B268" s="35"/>
      <c r="C268" s="36"/>
      <c r="D268" s="201" t="s">
        <v>143</v>
      </c>
      <c r="E268" s="36"/>
      <c r="F268" s="202" t="s">
        <v>431</v>
      </c>
      <c r="G268" s="36"/>
      <c r="H268" s="36"/>
      <c r="I268" s="203"/>
      <c r="J268" s="36"/>
      <c r="K268" s="36"/>
      <c r="L268" s="39"/>
      <c r="M268" s="204"/>
      <c r="N268" s="205"/>
      <c r="O268" s="71"/>
      <c r="P268" s="71"/>
      <c r="Q268" s="71"/>
      <c r="R268" s="71"/>
      <c r="S268" s="71"/>
      <c r="T268" s="72"/>
      <c r="U268" s="34"/>
      <c r="V268" s="34"/>
      <c r="W268" s="34"/>
      <c r="X268" s="34"/>
      <c r="Y268" s="34"/>
      <c r="Z268" s="34"/>
      <c r="AA268" s="34"/>
      <c r="AB268" s="34"/>
      <c r="AC268" s="34"/>
      <c r="AD268" s="34"/>
      <c r="AE268" s="34"/>
      <c r="AT268" s="17" t="s">
        <v>143</v>
      </c>
      <c r="AU268" s="17" t="s">
        <v>89</v>
      </c>
    </row>
    <row r="269" spans="1:47" s="2" customFormat="1" ht="10">
      <c r="A269" s="34"/>
      <c r="B269" s="35"/>
      <c r="C269" s="36"/>
      <c r="D269" s="207" t="s">
        <v>179</v>
      </c>
      <c r="E269" s="36"/>
      <c r="F269" s="208" t="s">
        <v>432</v>
      </c>
      <c r="G269" s="36"/>
      <c r="H269" s="36"/>
      <c r="I269" s="203"/>
      <c r="J269" s="36"/>
      <c r="K269" s="36"/>
      <c r="L269" s="39"/>
      <c r="M269" s="204"/>
      <c r="N269" s="205"/>
      <c r="O269" s="71"/>
      <c r="P269" s="71"/>
      <c r="Q269" s="71"/>
      <c r="R269" s="71"/>
      <c r="S269" s="71"/>
      <c r="T269" s="72"/>
      <c r="U269" s="34"/>
      <c r="V269" s="34"/>
      <c r="W269" s="34"/>
      <c r="X269" s="34"/>
      <c r="Y269" s="34"/>
      <c r="Z269" s="34"/>
      <c r="AA269" s="34"/>
      <c r="AB269" s="34"/>
      <c r="AC269" s="34"/>
      <c r="AD269" s="34"/>
      <c r="AE269" s="34"/>
      <c r="AT269" s="17" t="s">
        <v>179</v>
      </c>
      <c r="AU269" s="17" t="s">
        <v>89</v>
      </c>
    </row>
    <row r="270" spans="2:51" s="13" customFormat="1" ht="10">
      <c r="B270" s="213"/>
      <c r="C270" s="214"/>
      <c r="D270" s="201" t="s">
        <v>244</v>
      </c>
      <c r="E270" s="215" t="s">
        <v>1</v>
      </c>
      <c r="F270" s="216" t="s">
        <v>408</v>
      </c>
      <c r="G270" s="214"/>
      <c r="H270" s="217">
        <v>2724</v>
      </c>
      <c r="I270" s="218"/>
      <c r="J270" s="214"/>
      <c r="K270" s="214"/>
      <c r="L270" s="219"/>
      <c r="M270" s="220"/>
      <c r="N270" s="221"/>
      <c r="O270" s="221"/>
      <c r="P270" s="221"/>
      <c r="Q270" s="221"/>
      <c r="R270" s="221"/>
      <c r="S270" s="221"/>
      <c r="T270" s="222"/>
      <c r="AT270" s="223" t="s">
        <v>244</v>
      </c>
      <c r="AU270" s="223" t="s">
        <v>89</v>
      </c>
      <c r="AV270" s="13" t="s">
        <v>89</v>
      </c>
      <c r="AW270" s="13" t="s">
        <v>36</v>
      </c>
      <c r="AX270" s="13" t="s">
        <v>79</v>
      </c>
      <c r="AY270" s="223" t="s">
        <v>134</v>
      </c>
    </row>
    <row r="271" spans="2:51" s="13" customFormat="1" ht="10">
      <c r="B271" s="213"/>
      <c r="C271" s="214"/>
      <c r="D271" s="201" t="s">
        <v>244</v>
      </c>
      <c r="E271" s="215" t="s">
        <v>1</v>
      </c>
      <c r="F271" s="216" t="s">
        <v>401</v>
      </c>
      <c r="G271" s="214"/>
      <c r="H271" s="217">
        <v>-1840</v>
      </c>
      <c r="I271" s="218"/>
      <c r="J271" s="214"/>
      <c r="K271" s="214"/>
      <c r="L271" s="219"/>
      <c r="M271" s="220"/>
      <c r="N271" s="221"/>
      <c r="O271" s="221"/>
      <c r="P271" s="221"/>
      <c r="Q271" s="221"/>
      <c r="R271" s="221"/>
      <c r="S271" s="221"/>
      <c r="T271" s="222"/>
      <c r="AT271" s="223" t="s">
        <v>244</v>
      </c>
      <c r="AU271" s="223" t="s">
        <v>89</v>
      </c>
      <c r="AV271" s="13" t="s">
        <v>89</v>
      </c>
      <c r="AW271" s="13" t="s">
        <v>36</v>
      </c>
      <c r="AX271" s="13" t="s">
        <v>79</v>
      </c>
      <c r="AY271" s="223" t="s">
        <v>134</v>
      </c>
    </row>
    <row r="272" spans="2:51" s="14" customFormat="1" ht="10">
      <c r="B272" s="224"/>
      <c r="C272" s="225"/>
      <c r="D272" s="201" t="s">
        <v>244</v>
      </c>
      <c r="E272" s="226" t="s">
        <v>1</v>
      </c>
      <c r="F272" s="227" t="s">
        <v>247</v>
      </c>
      <c r="G272" s="225"/>
      <c r="H272" s="228">
        <v>884</v>
      </c>
      <c r="I272" s="229"/>
      <c r="J272" s="225"/>
      <c r="K272" s="225"/>
      <c r="L272" s="230"/>
      <c r="M272" s="231"/>
      <c r="N272" s="232"/>
      <c r="O272" s="232"/>
      <c r="P272" s="232"/>
      <c r="Q272" s="232"/>
      <c r="R272" s="232"/>
      <c r="S272" s="232"/>
      <c r="T272" s="233"/>
      <c r="AT272" s="234" t="s">
        <v>244</v>
      </c>
      <c r="AU272" s="234" t="s">
        <v>89</v>
      </c>
      <c r="AV272" s="14" t="s">
        <v>155</v>
      </c>
      <c r="AW272" s="14" t="s">
        <v>36</v>
      </c>
      <c r="AX272" s="14" t="s">
        <v>87</v>
      </c>
      <c r="AY272" s="234" t="s">
        <v>134</v>
      </c>
    </row>
    <row r="273" spans="1:65" s="2" customFormat="1" ht="24.15" customHeight="1">
      <c r="A273" s="34"/>
      <c r="B273" s="35"/>
      <c r="C273" s="187" t="s">
        <v>433</v>
      </c>
      <c r="D273" s="187" t="s">
        <v>137</v>
      </c>
      <c r="E273" s="188" t="s">
        <v>434</v>
      </c>
      <c r="F273" s="189" t="s">
        <v>435</v>
      </c>
      <c r="G273" s="190" t="s">
        <v>234</v>
      </c>
      <c r="H273" s="191">
        <v>187.7</v>
      </c>
      <c r="I273" s="192"/>
      <c r="J273" s="193">
        <f>ROUND(I273*H273,2)</f>
        <v>0</v>
      </c>
      <c r="K273" s="194"/>
      <c r="L273" s="39"/>
      <c r="M273" s="195" t="s">
        <v>1</v>
      </c>
      <c r="N273" s="196" t="s">
        <v>44</v>
      </c>
      <c r="O273" s="71"/>
      <c r="P273" s="197">
        <f>O273*H273</f>
        <v>0</v>
      </c>
      <c r="Q273" s="197">
        <v>0.19536</v>
      </c>
      <c r="R273" s="197">
        <f>Q273*H273</f>
        <v>36.669072</v>
      </c>
      <c r="S273" s="197">
        <v>0</v>
      </c>
      <c r="T273" s="198">
        <f>S273*H273</f>
        <v>0</v>
      </c>
      <c r="U273" s="34"/>
      <c r="V273" s="34"/>
      <c r="W273" s="34"/>
      <c r="X273" s="34"/>
      <c r="Y273" s="34"/>
      <c r="Z273" s="34"/>
      <c r="AA273" s="34"/>
      <c r="AB273" s="34"/>
      <c r="AC273" s="34"/>
      <c r="AD273" s="34"/>
      <c r="AE273" s="34"/>
      <c r="AR273" s="199" t="s">
        <v>155</v>
      </c>
      <c r="AT273" s="199" t="s">
        <v>137</v>
      </c>
      <c r="AU273" s="199" t="s">
        <v>89</v>
      </c>
      <c r="AY273" s="17" t="s">
        <v>134</v>
      </c>
      <c r="BE273" s="200">
        <f>IF(N273="základní",J273,0)</f>
        <v>0</v>
      </c>
      <c r="BF273" s="200">
        <f>IF(N273="snížená",J273,0)</f>
        <v>0</v>
      </c>
      <c r="BG273" s="200">
        <f>IF(N273="zákl. přenesená",J273,0)</f>
        <v>0</v>
      </c>
      <c r="BH273" s="200">
        <f>IF(N273="sníž. přenesená",J273,0)</f>
        <v>0</v>
      </c>
      <c r="BI273" s="200">
        <f>IF(N273="nulová",J273,0)</f>
        <v>0</v>
      </c>
      <c r="BJ273" s="17" t="s">
        <v>87</v>
      </c>
      <c r="BK273" s="200">
        <f>ROUND(I273*H273,2)</f>
        <v>0</v>
      </c>
      <c r="BL273" s="17" t="s">
        <v>155</v>
      </c>
      <c r="BM273" s="199" t="s">
        <v>436</v>
      </c>
    </row>
    <row r="274" spans="1:47" s="2" customFormat="1" ht="27">
      <c r="A274" s="34"/>
      <c r="B274" s="35"/>
      <c r="C274" s="36"/>
      <c r="D274" s="201" t="s">
        <v>143</v>
      </c>
      <c r="E274" s="36"/>
      <c r="F274" s="202" t="s">
        <v>437</v>
      </c>
      <c r="G274" s="36"/>
      <c r="H274" s="36"/>
      <c r="I274" s="203"/>
      <c r="J274" s="36"/>
      <c r="K274" s="36"/>
      <c r="L274" s="39"/>
      <c r="M274" s="204"/>
      <c r="N274" s="205"/>
      <c r="O274" s="71"/>
      <c r="P274" s="71"/>
      <c r="Q274" s="71"/>
      <c r="R274" s="71"/>
      <c r="S274" s="71"/>
      <c r="T274" s="72"/>
      <c r="U274" s="34"/>
      <c r="V274" s="34"/>
      <c r="W274" s="34"/>
      <c r="X274" s="34"/>
      <c r="Y274" s="34"/>
      <c r="Z274" s="34"/>
      <c r="AA274" s="34"/>
      <c r="AB274" s="34"/>
      <c r="AC274" s="34"/>
      <c r="AD274" s="34"/>
      <c r="AE274" s="34"/>
      <c r="AT274" s="17" t="s">
        <v>143</v>
      </c>
      <c r="AU274" s="17" t="s">
        <v>89</v>
      </c>
    </row>
    <row r="275" spans="1:47" s="2" customFormat="1" ht="10">
      <c r="A275" s="34"/>
      <c r="B275" s="35"/>
      <c r="C275" s="36"/>
      <c r="D275" s="207" t="s">
        <v>179</v>
      </c>
      <c r="E275" s="36"/>
      <c r="F275" s="208" t="s">
        <v>438</v>
      </c>
      <c r="G275" s="36"/>
      <c r="H275" s="36"/>
      <c r="I275" s="203"/>
      <c r="J275" s="36"/>
      <c r="K275" s="36"/>
      <c r="L275" s="39"/>
      <c r="M275" s="204"/>
      <c r="N275" s="205"/>
      <c r="O275" s="71"/>
      <c r="P275" s="71"/>
      <c r="Q275" s="71"/>
      <c r="R275" s="71"/>
      <c r="S275" s="71"/>
      <c r="T275" s="72"/>
      <c r="U275" s="34"/>
      <c r="V275" s="34"/>
      <c r="W275" s="34"/>
      <c r="X275" s="34"/>
      <c r="Y275" s="34"/>
      <c r="Z275" s="34"/>
      <c r="AA275" s="34"/>
      <c r="AB275" s="34"/>
      <c r="AC275" s="34"/>
      <c r="AD275" s="34"/>
      <c r="AE275" s="34"/>
      <c r="AT275" s="17" t="s">
        <v>179</v>
      </c>
      <c r="AU275" s="17" t="s">
        <v>89</v>
      </c>
    </row>
    <row r="276" spans="1:47" s="2" customFormat="1" ht="18">
      <c r="A276" s="34"/>
      <c r="B276" s="35"/>
      <c r="C276" s="36"/>
      <c r="D276" s="201" t="s">
        <v>144</v>
      </c>
      <c r="E276" s="36"/>
      <c r="F276" s="206" t="s">
        <v>439</v>
      </c>
      <c r="G276" s="36"/>
      <c r="H276" s="36"/>
      <c r="I276" s="203"/>
      <c r="J276" s="36"/>
      <c r="K276" s="36"/>
      <c r="L276" s="39"/>
      <c r="M276" s="204"/>
      <c r="N276" s="205"/>
      <c r="O276" s="71"/>
      <c r="P276" s="71"/>
      <c r="Q276" s="71"/>
      <c r="R276" s="71"/>
      <c r="S276" s="71"/>
      <c r="T276" s="72"/>
      <c r="U276" s="34"/>
      <c r="V276" s="34"/>
      <c r="W276" s="34"/>
      <c r="X276" s="34"/>
      <c r="Y276" s="34"/>
      <c r="Z276" s="34"/>
      <c r="AA276" s="34"/>
      <c r="AB276" s="34"/>
      <c r="AC276" s="34"/>
      <c r="AD276" s="34"/>
      <c r="AE276" s="34"/>
      <c r="AT276" s="17" t="s">
        <v>144</v>
      </c>
      <c r="AU276" s="17" t="s">
        <v>89</v>
      </c>
    </row>
    <row r="277" spans="2:51" s="13" customFormat="1" ht="10">
      <c r="B277" s="213"/>
      <c r="C277" s="214"/>
      <c r="D277" s="201" t="s">
        <v>244</v>
      </c>
      <c r="E277" s="215" t="s">
        <v>1</v>
      </c>
      <c r="F277" s="216" t="s">
        <v>440</v>
      </c>
      <c r="G277" s="214"/>
      <c r="H277" s="217">
        <v>187.7</v>
      </c>
      <c r="I277" s="218"/>
      <c r="J277" s="214"/>
      <c r="K277" s="214"/>
      <c r="L277" s="219"/>
      <c r="M277" s="220"/>
      <c r="N277" s="221"/>
      <c r="O277" s="221"/>
      <c r="P277" s="221"/>
      <c r="Q277" s="221"/>
      <c r="R277" s="221"/>
      <c r="S277" s="221"/>
      <c r="T277" s="222"/>
      <c r="AT277" s="223" t="s">
        <v>244</v>
      </c>
      <c r="AU277" s="223" t="s">
        <v>89</v>
      </c>
      <c r="AV277" s="13" t="s">
        <v>89</v>
      </c>
      <c r="AW277" s="13" t="s">
        <v>36</v>
      </c>
      <c r="AX277" s="13" t="s">
        <v>79</v>
      </c>
      <c r="AY277" s="223" t="s">
        <v>134</v>
      </c>
    </row>
    <row r="278" spans="1:65" s="2" customFormat="1" ht="16.5" customHeight="1">
      <c r="A278" s="34"/>
      <c r="B278" s="35"/>
      <c r="C278" s="245" t="s">
        <v>441</v>
      </c>
      <c r="D278" s="245" t="s">
        <v>339</v>
      </c>
      <c r="E278" s="246" t="s">
        <v>442</v>
      </c>
      <c r="F278" s="247" t="s">
        <v>443</v>
      </c>
      <c r="G278" s="248" t="s">
        <v>234</v>
      </c>
      <c r="H278" s="249">
        <v>191.454</v>
      </c>
      <c r="I278" s="250"/>
      <c r="J278" s="251">
        <f>ROUND(I278*H278,2)</f>
        <v>0</v>
      </c>
      <c r="K278" s="252"/>
      <c r="L278" s="253"/>
      <c r="M278" s="254" t="s">
        <v>1</v>
      </c>
      <c r="N278" s="255" t="s">
        <v>44</v>
      </c>
      <c r="O278" s="71"/>
      <c r="P278" s="197">
        <f>O278*H278</f>
        <v>0</v>
      </c>
      <c r="Q278" s="197">
        <v>0.222</v>
      </c>
      <c r="R278" s="197">
        <f>Q278*H278</f>
        <v>42.502788</v>
      </c>
      <c r="S278" s="197">
        <v>0</v>
      </c>
      <c r="T278" s="198">
        <f>S278*H278</f>
        <v>0</v>
      </c>
      <c r="U278" s="34"/>
      <c r="V278" s="34"/>
      <c r="W278" s="34"/>
      <c r="X278" s="34"/>
      <c r="Y278" s="34"/>
      <c r="Z278" s="34"/>
      <c r="AA278" s="34"/>
      <c r="AB278" s="34"/>
      <c r="AC278" s="34"/>
      <c r="AD278" s="34"/>
      <c r="AE278" s="34"/>
      <c r="AR278" s="199" t="s">
        <v>175</v>
      </c>
      <c r="AT278" s="199" t="s">
        <v>339</v>
      </c>
      <c r="AU278" s="199" t="s">
        <v>89</v>
      </c>
      <c r="AY278" s="17" t="s">
        <v>134</v>
      </c>
      <c r="BE278" s="200">
        <f>IF(N278="základní",J278,0)</f>
        <v>0</v>
      </c>
      <c r="BF278" s="200">
        <f>IF(N278="snížená",J278,0)</f>
        <v>0</v>
      </c>
      <c r="BG278" s="200">
        <f>IF(N278="zákl. přenesená",J278,0)</f>
        <v>0</v>
      </c>
      <c r="BH278" s="200">
        <f>IF(N278="sníž. přenesená",J278,0)</f>
        <v>0</v>
      </c>
      <c r="BI278" s="200">
        <f>IF(N278="nulová",J278,0)</f>
        <v>0</v>
      </c>
      <c r="BJ278" s="17" t="s">
        <v>87</v>
      </c>
      <c r="BK278" s="200">
        <f>ROUND(I278*H278,2)</f>
        <v>0</v>
      </c>
      <c r="BL278" s="17" t="s">
        <v>155</v>
      </c>
      <c r="BM278" s="199" t="s">
        <v>444</v>
      </c>
    </row>
    <row r="279" spans="1:47" s="2" customFormat="1" ht="10">
      <c r="A279" s="34"/>
      <c r="B279" s="35"/>
      <c r="C279" s="36"/>
      <c r="D279" s="201" t="s">
        <v>143</v>
      </c>
      <c r="E279" s="36"/>
      <c r="F279" s="202" t="s">
        <v>443</v>
      </c>
      <c r="G279" s="36"/>
      <c r="H279" s="36"/>
      <c r="I279" s="203"/>
      <c r="J279" s="36"/>
      <c r="K279" s="36"/>
      <c r="L279" s="39"/>
      <c r="M279" s="204"/>
      <c r="N279" s="205"/>
      <c r="O279" s="71"/>
      <c r="P279" s="71"/>
      <c r="Q279" s="71"/>
      <c r="R279" s="71"/>
      <c r="S279" s="71"/>
      <c r="T279" s="72"/>
      <c r="U279" s="34"/>
      <c r="V279" s="34"/>
      <c r="W279" s="34"/>
      <c r="X279" s="34"/>
      <c r="Y279" s="34"/>
      <c r="Z279" s="34"/>
      <c r="AA279" s="34"/>
      <c r="AB279" s="34"/>
      <c r="AC279" s="34"/>
      <c r="AD279" s="34"/>
      <c r="AE279" s="34"/>
      <c r="AT279" s="17" t="s">
        <v>143</v>
      </c>
      <c r="AU279" s="17" t="s">
        <v>89</v>
      </c>
    </row>
    <row r="280" spans="1:47" s="2" customFormat="1" ht="18">
      <c r="A280" s="34"/>
      <c r="B280" s="35"/>
      <c r="C280" s="36"/>
      <c r="D280" s="201" t="s">
        <v>144</v>
      </c>
      <c r="E280" s="36"/>
      <c r="F280" s="206" t="s">
        <v>445</v>
      </c>
      <c r="G280" s="36"/>
      <c r="H280" s="36"/>
      <c r="I280" s="203"/>
      <c r="J280" s="36"/>
      <c r="K280" s="36"/>
      <c r="L280" s="39"/>
      <c r="M280" s="204"/>
      <c r="N280" s="205"/>
      <c r="O280" s="71"/>
      <c r="P280" s="71"/>
      <c r="Q280" s="71"/>
      <c r="R280" s="71"/>
      <c r="S280" s="71"/>
      <c r="T280" s="72"/>
      <c r="U280" s="34"/>
      <c r="V280" s="34"/>
      <c r="W280" s="34"/>
      <c r="X280" s="34"/>
      <c r="Y280" s="34"/>
      <c r="Z280" s="34"/>
      <c r="AA280" s="34"/>
      <c r="AB280" s="34"/>
      <c r="AC280" s="34"/>
      <c r="AD280" s="34"/>
      <c r="AE280" s="34"/>
      <c r="AT280" s="17" t="s">
        <v>144</v>
      </c>
      <c r="AU280" s="17" t="s">
        <v>89</v>
      </c>
    </row>
    <row r="281" spans="2:51" s="13" customFormat="1" ht="10">
      <c r="B281" s="213"/>
      <c r="C281" s="214"/>
      <c r="D281" s="201" t="s">
        <v>244</v>
      </c>
      <c r="E281" s="215" t="s">
        <v>1</v>
      </c>
      <c r="F281" s="216" t="s">
        <v>446</v>
      </c>
      <c r="G281" s="214"/>
      <c r="H281" s="217">
        <v>187.7</v>
      </c>
      <c r="I281" s="218"/>
      <c r="J281" s="214"/>
      <c r="K281" s="214"/>
      <c r="L281" s="219"/>
      <c r="M281" s="220"/>
      <c r="N281" s="221"/>
      <c r="O281" s="221"/>
      <c r="P281" s="221"/>
      <c r="Q281" s="221"/>
      <c r="R281" s="221"/>
      <c r="S281" s="221"/>
      <c r="T281" s="222"/>
      <c r="AT281" s="223" t="s">
        <v>244</v>
      </c>
      <c r="AU281" s="223" t="s">
        <v>89</v>
      </c>
      <c r="AV281" s="13" t="s">
        <v>89</v>
      </c>
      <c r="AW281" s="13" t="s">
        <v>36</v>
      </c>
      <c r="AX281" s="13" t="s">
        <v>79</v>
      </c>
      <c r="AY281" s="223" t="s">
        <v>134</v>
      </c>
    </row>
    <row r="282" spans="2:51" s="13" customFormat="1" ht="10">
      <c r="B282" s="213"/>
      <c r="C282" s="214"/>
      <c r="D282" s="201" t="s">
        <v>244</v>
      </c>
      <c r="E282" s="214"/>
      <c r="F282" s="216" t="s">
        <v>447</v>
      </c>
      <c r="G282" s="214"/>
      <c r="H282" s="217">
        <v>191.454</v>
      </c>
      <c r="I282" s="218"/>
      <c r="J282" s="214"/>
      <c r="K282" s="214"/>
      <c r="L282" s="219"/>
      <c r="M282" s="220"/>
      <c r="N282" s="221"/>
      <c r="O282" s="221"/>
      <c r="P282" s="221"/>
      <c r="Q282" s="221"/>
      <c r="R282" s="221"/>
      <c r="S282" s="221"/>
      <c r="T282" s="222"/>
      <c r="AT282" s="223" t="s">
        <v>244</v>
      </c>
      <c r="AU282" s="223" t="s">
        <v>89</v>
      </c>
      <c r="AV282" s="13" t="s">
        <v>89</v>
      </c>
      <c r="AW282" s="13" t="s">
        <v>4</v>
      </c>
      <c r="AX282" s="13" t="s">
        <v>87</v>
      </c>
      <c r="AY282" s="223" t="s">
        <v>134</v>
      </c>
    </row>
    <row r="283" spans="2:63" s="12" customFormat="1" ht="22.75" customHeight="1">
      <c r="B283" s="171"/>
      <c r="C283" s="172"/>
      <c r="D283" s="173" t="s">
        <v>78</v>
      </c>
      <c r="E283" s="185" t="s">
        <v>175</v>
      </c>
      <c r="F283" s="185" t="s">
        <v>448</v>
      </c>
      <c r="G283" s="172"/>
      <c r="H283" s="172"/>
      <c r="I283" s="175"/>
      <c r="J283" s="186">
        <f>BK283</f>
        <v>0</v>
      </c>
      <c r="K283" s="172"/>
      <c r="L283" s="177"/>
      <c r="M283" s="178"/>
      <c r="N283" s="179"/>
      <c r="O283" s="179"/>
      <c r="P283" s="180">
        <f>SUM(P284:P322)</f>
        <v>0</v>
      </c>
      <c r="Q283" s="179"/>
      <c r="R283" s="180">
        <f>SUM(R284:R322)</f>
        <v>25.09944</v>
      </c>
      <c r="S283" s="179"/>
      <c r="T283" s="181">
        <f>SUM(T284:T322)</f>
        <v>0</v>
      </c>
      <c r="AR283" s="182" t="s">
        <v>87</v>
      </c>
      <c r="AT283" s="183" t="s">
        <v>78</v>
      </c>
      <c r="AU283" s="183" t="s">
        <v>87</v>
      </c>
      <c r="AY283" s="182" t="s">
        <v>134</v>
      </c>
      <c r="BK283" s="184">
        <f>SUM(BK284:BK322)</f>
        <v>0</v>
      </c>
    </row>
    <row r="284" spans="1:65" s="2" customFormat="1" ht="16.5" customHeight="1">
      <c r="A284" s="34"/>
      <c r="B284" s="35"/>
      <c r="C284" s="187" t="s">
        <v>449</v>
      </c>
      <c r="D284" s="187" t="s">
        <v>137</v>
      </c>
      <c r="E284" s="188" t="s">
        <v>450</v>
      </c>
      <c r="F284" s="189" t="s">
        <v>451</v>
      </c>
      <c r="G284" s="190" t="s">
        <v>452</v>
      </c>
      <c r="H284" s="191">
        <v>4</v>
      </c>
      <c r="I284" s="192"/>
      <c r="J284" s="193">
        <f>ROUND(I284*H284,2)</f>
        <v>0</v>
      </c>
      <c r="K284" s="194"/>
      <c r="L284" s="39"/>
      <c r="M284" s="195" t="s">
        <v>1</v>
      </c>
      <c r="N284" s="196" t="s">
        <v>44</v>
      </c>
      <c r="O284" s="71"/>
      <c r="P284" s="197">
        <f>O284*H284</f>
        <v>0</v>
      </c>
      <c r="Q284" s="197">
        <v>0.00273</v>
      </c>
      <c r="R284" s="197">
        <f>Q284*H284</f>
        <v>0.01092</v>
      </c>
      <c r="S284" s="197">
        <v>0</v>
      </c>
      <c r="T284" s="198">
        <f>S284*H284</f>
        <v>0</v>
      </c>
      <c r="U284" s="34"/>
      <c r="V284" s="34"/>
      <c r="W284" s="34"/>
      <c r="X284" s="34"/>
      <c r="Y284" s="34"/>
      <c r="Z284" s="34"/>
      <c r="AA284" s="34"/>
      <c r="AB284" s="34"/>
      <c r="AC284" s="34"/>
      <c r="AD284" s="34"/>
      <c r="AE284" s="34"/>
      <c r="AR284" s="199" t="s">
        <v>155</v>
      </c>
      <c r="AT284" s="199" t="s">
        <v>137</v>
      </c>
      <c r="AU284" s="199" t="s">
        <v>89</v>
      </c>
      <c r="AY284" s="17" t="s">
        <v>134</v>
      </c>
      <c r="BE284" s="200">
        <f>IF(N284="základní",J284,0)</f>
        <v>0</v>
      </c>
      <c r="BF284" s="200">
        <f>IF(N284="snížená",J284,0)</f>
        <v>0</v>
      </c>
      <c r="BG284" s="200">
        <f>IF(N284="zákl. přenesená",J284,0)</f>
        <v>0</v>
      </c>
      <c r="BH284" s="200">
        <f>IF(N284="sníž. přenesená",J284,0)</f>
        <v>0</v>
      </c>
      <c r="BI284" s="200">
        <f>IF(N284="nulová",J284,0)</f>
        <v>0</v>
      </c>
      <c r="BJ284" s="17" t="s">
        <v>87</v>
      </c>
      <c r="BK284" s="200">
        <f>ROUND(I284*H284,2)</f>
        <v>0</v>
      </c>
      <c r="BL284" s="17" t="s">
        <v>155</v>
      </c>
      <c r="BM284" s="199" t="s">
        <v>453</v>
      </c>
    </row>
    <row r="285" spans="1:47" s="2" customFormat="1" ht="18">
      <c r="A285" s="34"/>
      <c r="B285" s="35"/>
      <c r="C285" s="36"/>
      <c r="D285" s="201" t="s">
        <v>143</v>
      </c>
      <c r="E285" s="36"/>
      <c r="F285" s="202" t="s">
        <v>454</v>
      </c>
      <c r="G285" s="36"/>
      <c r="H285" s="36"/>
      <c r="I285" s="203"/>
      <c r="J285" s="36"/>
      <c r="K285" s="36"/>
      <c r="L285" s="39"/>
      <c r="M285" s="204"/>
      <c r="N285" s="205"/>
      <c r="O285" s="71"/>
      <c r="P285" s="71"/>
      <c r="Q285" s="71"/>
      <c r="R285" s="71"/>
      <c r="S285" s="71"/>
      <c r="T285" s="72"/>
      <c r="U285" s="34"/>
      <c r="V285" s="34"/>
      <c r="W285" s="34"/>
      <c r="X285" s="34"/>
      <c r="Y285" s="34"/>
      <c r="Z285" s="34"/>
      <c r="AA285" s="34"/>
      <c r="AB285" s="34"/>
      <c r="AC285" s="34"/>
      <c r="AD285" s="34"/>
      <c r="AE285" s="34"/>
      <c r="AT285" s="17" t="s">
        <v>143</v>
      </c>
      <c r="AU285" s="17" t="s">
        <v>89</v>
      </c>
    </row>
    <row r="286" spans="1:47" s="2" customFormat="1" ht="81">
      <c r="A286" s="34"/>
      <c r="B286" s="35"/>
      <c r="C286" s="36"/>
      <c r="D286" s="201" t="s">
        <v>181</v>
      </c>
      <c r="E286" s="36"/>
      <c r="F286" s="206" t="s">
        <v>455</v>
      </c>
      <c r="G286" s="36"/>
      <c r="H286" s="36"/>
      <c r="I286" s="203"/>
      <c r="J286" s="36"/>
      <c r="K286" s="36"/>
      <c r="L286" s="39"/>
      <c r="M286" s="204"/>
      <c r="N286" s="205"/>
      <c r="O286" s="71"/>
      <c r="P286" s="71"/>
      <c r="Q286" s="71"/>
      <c r="R286" s="71"/>
      <c r="S286" s="71"/>
      <c r="T286" s="72"/>
      <c r="U286" s="34"/>
      <c r="V286" s="34"/>
      <c r="W286" s="34"/>
      <c r="X286" s="34"/>
      <c r="Y286" s="34"/>
      <c r="Z286" s="34"/>
      <c r="AA286" s="34"/>
      <c r="AB286" s="34"/>
      <c r="AC286" s="34"/>
      <c r="AD286" s="34"/>
      <c r="AE286" s="34"/>
      <c r="AT286" s="17" t="s">
        <v>181</v>
      </c>
      <c r="AU286" s="17" t="s">
        <v>89</v>
      </c>
    </row>
    <row r="287" spans="1:47" s="2" customFormat="1" ht="36">
      <c r="A287" s="34"/>
      <c r="B287" s="35"/>
      <c r="C287" s="36"/>
      <c r="D287" s="201" t="s">
        <v>144</v>
      </c>
      <c r="E287" s="36"/>
      <c r="F287" s="206" t="s">
        <v>456</v>
      </c>
      <c r="G287" s="36"/>
      <c r="H287" s="36"/>
      <c r="I287" s="203"/>
      <c r="J287" s="36"/>
      <c r="K287" s="36"/>
      <c r="L287" s="39"/>
      <c r="M287" s="204"/>
      <c r="N287" s="205"/>
      <c r="O287" s="71"/>
      <c r="P287" s="71"/>
      <c r="Q287" s="71"/>
      <c r="R287" s="71"/>
      <c r="S287" s="71"/>
      <c r="T287" s="72"/>
      <c r="U287" s="34"/>
      <c r="V287" s="34"/>
      <c r="W287" s="34"/>
      <c r="X287" s="34"/>
      <c r="Y287" s="34"/>
      <c r="Z287" s="34"/>
      <c r="AA287" s="34"/>
      <c r="AB287" s="34"/>
      <c r="AC287" s="34"/>
      <c r="AD287" s="34"/>
      <c r="AE287" s="34"/>
      <c r="AT287" s="17" t="s">
        <v>144</v>
      </c>
      <c r="AU287" s="17" t="s">
        <v>89</v>
      </c>
    </row>
    <row r="288" spans="1:65" s="2" customFormat="1" ht="24.15" customHeight="1">
      <c r="A288" s="34"/>
      <c r="B288" s="35"/>
      <c r="C288" s="187" t="s">
        <v>457</v>
      </c>
      <c r="D288" s="187" t="s">
        <v>137</v>
      </c>
      <c r="E288" s="188" t="s">
        <v>458</v>
      </c>
      <c r="F288" s="189" t="s">
        <v>459</v>
      </c>
      <c r="G288" s="190" t="s">
        <v>250</v>
      </c>
      <c r="H288" s="191">
        <v>8</v>
      </c>
      <c r="I288" s="192"/>
      <c r="J288" s="193">
        <f>ROUND(I288*H288,2)</f>
        <v>0</v>
      </c>
      <c r="K288" s="194"/>
      <c r="L288" s="39"/>
      <c r="M288" s="195" t="s">
        <v>1</v>
      </c>
      <c r="N288" s="196" t="s">
        <v>44</v>
      </c>
      <c r="O288" s="71"/>
      <c r="P288" s="197">
        <f>O288*H288</f>
        <v>0</v>
      </c>
      <c r="Q288" s="197">
        <v>0.00276</v>
      </c>
      <c r="R288" s="197">
        <f>Q288*H288</f>
        <v>0.02208</v>
      </c>
      <c r="S288" s="197">
        <v>0</v>
      </c>
      <c r="T288" s="198">
        <f>S288*H288</f>
        <v>0</v>
      </c>
      <c r="U288" s="34"/>
      <c r="V288" s="34"/>
      <c r="W288" s="34"/>
      <c r="X288" s="34"/>
      <c r="Y288" s="34"/>
      <c r="Z288" s="34"/>
      <c r="AA288" s="34"/>
      <c r="AB288" s="34"/>
      <c r="AC288" s="34"/>
      <c r="AD288" s="34"/>
      <c r="AE288" s="34"/>
      <c r="AR288" s="199" t="s">
        <v>155</v>
      </c>
      <c r="AT288" s="199" t="s">
        <v>137</v>
      </c>
      <c r="AU288" s="199" t="s">
        <v>89</v>
      </c>
      <c r="AY288" s="17" t="s">
        <v>134</v>
      </c>
      <c r="BE288" s="200">
        <f>IF(N288="základní",J288,0)</f>
        <v>0</v>
      </c>
      <c r="BF288" s="200">
        <f>IF(N288="snížená",J288,0)</f>
        <v>0</v>
      </c>
      <c r="BG288" s="200">
        <f>IF(N288="zákl. přenesená",J288,0)</f>
        <v>0</v>
      </c>
      <c r="BH288" s="200">
        <f>IF(N288="sníž. přenesená",J288,0)</f>
        <v>0</v>
      </c>
      <c r="BI288" s="200">
        <f>IF(N288="nulová",J288,0)</f>
        <v>0</v>
      </c>
      <c r="BJ288" s="17" t="s">
        <v>87</v>
      </c>
      <c r="BK288" s="200">
        <f>ROUND(I288*H288,2)</f>
        <v>0</v>
      </c>
      <c r="BL288" s="17" t="s">
        <v>155</v>
      </c>
      <c r="BM288" s="199" t="s">
        <v>460</v>
      </c>
    </row>
    <row r="289" spans="1:47" s="2" customFormat="1" ht="27">
      <c r="A289" s="34"/>
      <c r="B289" s="35"/>
      <c r="C289" s="36"/>
      <c r="D289" s="201" t="s">
        <v>143</v>
      </c>
      <c r="E289" s="36"/>
      <c r="F289" s="202" t="s">
        <v>461</v>
      </c>
      <c r="G289" s="36"/>
      <c r="H289" s="36"/>
      <c r="I289" s="203"/>
      <c r="J289" s="36"/>
      <c r="K289" s="36"/>
      <c r="L289" s="39"/>
      <c r="M289" s="204"/>
      <c r="N289" s="205"/>
      <c r="O289" s="71"/>
      <c r="P289" s="71"/>
      <c r="Q289" s="71"/>
      <c r="R289" s="71"/>
      <c r="S289" s="71"/>
      <c r="T289" s="72"/>
      <c r="U289" s="34"/>
      <c r="V289" s="34"/>
      <c r="W289" s="34"/>
      <c r="X289" s="34"/>
      <c r="Y289" s="34"/>
      <c r="Z289" s="34"/>
      <c r="AA289" s="34"/>
      <c r="AB289" s="34"/>
      <c r="AC289" s="34"/>
      <c r="AD289" s="34"/>
      <c r="AE289" s="34"/>
      <c r="AT289" s="17" t="s">
        <v>143</v>
      </c>
      <c r="AU289" s="17" t="s">
        <v>89</v>
      </c>
    </row>
    <row r="290" spans="1:47" s="2" customFormat="1" ht="10">
      <c r="A290" s="34"/>
      <c r="B290" s="35"/>
      <c r="C290" s="36"/>
      <c r="D290" s="207" t="s">
        <v>179</v>
      </c>
      <c r="E290" s="36"/>
      <c r="F290" s="208" t="s">
        <v>462</v>
      </c>
      <c r="G290" s="36"/>
      <c r="H290" s="36"/>
      <c r="I290" s="203"/>
      <c r="J290" s="36"/>
      <c r="K290" s="36"/>
      <c r="L290" s="39"/>
      <c r="M290" s="204"/>
      <c r="N290" s="205"/>
      <c r="O290" s="71"/>
      <c r="P290" s="71"/>
      <c r="Q290" s="71"/>
      <c r="R290" s="71"/>
      <c r="S290" s="71"/>
      <c r="T290" s="72"/>
      <c r="U290" s="34"/>
      <c r="V290" s="34"/>
      <c r="W290" s="34"/>
      <c r="X290" s="34"/>
      <c r="Y290" s="34"/>
      <c r="Z290" s="34"/>
      <c r="AA290" s="34"/>
      <c r="AB290" s="34"/>
      <c r="AC290" s="34"/>
      <c r="AD290" s="34"/>
      <c r="AE290" s="34"/>
      <c r="AT290" s="17" t="s">
        <v>179</v>
      </c>
      <c r="AU290" s="17" t="s">
        <v>89</v>
      </c>
    </row>
    <row r="291" spans="1:47" s="2" customFormat="1" ht="99">
      <c r="A291" s="34"/>
      <c r="B291" s="35"/>
      <c r="C291" s="36"/>
      <c r="D291" s="201" t="s">
        <v>181</v>
      </c>
      <c r="E291" s="36"/>
      <c r="F291" s="206" t="s">
        <v>463</v>
      </c>
      <c r="G291" s="36"/>
      <c r="H291" s="36"/>
      <c r="I291" s="203"/>
      <c r="J291" s="36"/>
      <c r="K291" s="36"/>
      <c r="L291" s="39"/>
      <c r="M291" s="204"/>
      <c r="N291" s="205"/>
      <c r="O291" s="71"/>
      <c r="P291" s="71"/>
      <c r="Q291" s="71"/>
      <c r="R291" s="71"/>
      <c r="S291" s="71"/>
      <c r="T291" s="72"/>
      <c r="U291" s="34"/>
      <c r="V291" s="34"/>
      <c r="W291" s="34"/>
      <c r="X291" s="34"/>
      <c r="Y291" s="34"/>
      <c r="Z291" s="34"/>
      <c r="AA291" s="34"/>
      <c r="AB291" s="34"/>
      <c r="AC291" s="34"/>
      <c r="AD291" s="34"/>
      <c r="AE291" s="34"/>
      <c r="AT291" s="17" t="s">
        <v>181</v>
      </c>
      <c r="AU291" s="17" t="s">
        <v>89</v>
      </c>
    </row>
    <row r="292" spans="1:47" s="2" customFormat="1" ht="18">
      <c r="A292" s="34"/>
      <c r="B292" s="35"/>
      <c r="C292" s="36"/>
      <c r="D292" s="201" t="s">
        <v>144</v>
      </c>
      <c r="E292" s="36"/>
      <c r="F292" s="206" t="s">
        <v>278</v>
      </c>
      <c r="G292" s="36"/>
      <c r="H292" s="36"/>
      <c r="I292" s="203"/>
      <c r="J292" s="36"/>
      <c r="K292" s="36"/>
      <c r="L292" s="39"/>
      <c r="M292" s="204"/>
      <c r="N292" s="205"/>
      <c r="O292" s="71"/>
      <c r="P292" s="71"/>
      <c r="Q292" s="71"/>
      <c r="R292" s="71"/>
      <c r="S292" s="71"/>
      <c r="T292" s="72"/>
      <c r="U292" s="34"/>
      <c r="V292" s="34"/>
      <c r="W292" s="34"/>
      <c r="X292" s="34"/>
      <c r="Y292" s="34"/>
      <c r="Z292" s="34"/>
      <c r="AA292" s="34"/>
      <c r="AB292" s="34"/>
      <c r="AC292" s="34"/>
      <c r="AD292" s="34"/>
      <c r="AE292" s="34"/>
      <c r="AT292" s="17" t="s">
        <v>144</v>
      </c>
      <c r="AU292" s="17" t="s">
        <v>89</v>
      </c>
    </row>
    <row r="293" spans="2:51" s="13" customFormat="1" ht="10">
      <c r="B293" s="213"/>
      <c r="C293" s="214"/>
      <c r="D293" s="201" t="s">
        <v>244</v>
      </c>
      <c r="E293" s="215" t="s">
        <v>1</v>
      </c>
      <c r="F293" s="216" t="s">
        <v>175</v>
      </c>
      <c r="G293" s="214"/>
      <c r="H293" s="217">
        <v>8</v>
      </c>
      <c r="I293" s="218"/>
      <c r="J293" s="214"/>
      <c r="K293" s="214"/>
      <c r="L293" s="219"/>
      <c r="M293" s="220"/>
      <c r="N293" s="221"/>
      <c r="O293" s="221"/>
      <c r="P293" s="221"/>
      <c r="Q293" s="221"/>
      <c r="R293" s="221"/>
      <c r="S293" s="221"/>
      <c r="T293" s="222"/>
      <c r="AT293" s="223" t="s">
        <v>244</v>
      </c>
      <c r="AU293" s="223" t="s">
        <v>89</v>
      </c>
      <c r="AV293" s="13" t="s">
        <v>89</v>
      </c>
      <c r="AW293" s="13" t="s">
        <v>36</v>
      </c>
      <c r="AX293" s="13" t="s">
        <v>79</v>
      </c>
      <c r="AY293" s="223" t="s">
        <v>134</v>
      </c>
    </row>
    <row r="294" spans="1:65" s="2" customFormat="1" ht="16.5" customHeight="1">
      <c r="A294" s="34"/>
      <c r="B294" s="35"/>
      <c r="C294" s="245" t="s">
        <v>464</v>
      </c>
      <c r="D294" s="245" t="s">
        <v>339</v>
      </c>
      <c r="E294" s="246" t="s">
        <v>465</v>
      </c>
      <c r="F294" s="247" t="s">
        <v>466</v>
      </c>
      <c r="G294" s="248" t="s">
        <v>250</v>
      </c>
      <c r="H294" s="249">
        <v>8</v>
      </c>
      <c r="I294" s="250"/>
      <c r="J294" s="251">
        <f>ROUND(I294*H294,2)</f>
        <v>0</v>
      </c>
      <c r="K294" s="252"/>
      <c r="L294" s="253"/>
      <c r="M294" s="254" t="s">
        <v>1</v>
      </c>
      <c r="N294" s="255" t="s">
        <v>44</v>
      </c>
      <c r="O294" s="71"/>
      <c r="P294" s="197">
        <f>O294*H294</f>
        <v>0</v>
      </c>
      <c r="Q294" s="197">
        <v>0.00241</v>
      </c>
      <c r="R294" s="197">
        <f>Q294*H294</f>
        <v>0.01928</v>
      </c>
      <c r="S294" s="197">
        <v>0</v>
      </c>
      <c r="T294" s="198">
        <f>S294*H294</f>
        <v>0</v>
      </c>
      <c r="U294" s="34"/>
      <c r="V294" s="34"/>
      <c r="W294" s="34"/>
      <c r="X294" s="34"/>
      <c r="Y294" s="34"/>
      <c r="Z294" s="34"/>
      <c r="AA294" s="34"/>
      <c r="AB294" s="34"/>
      <c r="AC294" s="34"/>
      <c r="AD294" s="34"/>
      <c r="AE294" s="34"/>
      <c r="AR294" s="199" t="s">
        <v>175</v>
      </c>
      <c r="AT294" s="199" t="s">
        <v>339</v>
      </c>
      <c r="AU294" s="199" t="s">
        <v>89</v>
      </c>
      <c r="AY294" s="17" t="s">
        <v>134</v>
      </c>
      <c r="BE294" s="200">
        <f>IF(N294="základní",J294,0)</f>
        <v>0</v>
      </c>
      <c r="BF294" s="200">
        <f>IF(N294="snížená",J294,0)</f>
        <v>0</v>
      </c>
      <c r="BG294" s="200">
        <f>IF(N294="zákl. přenesená",J294,0)</f>
        <v>0</v>
      </c>
      <c r="BH294" s="200">
        <f>IF(N294="sníž. přenesená",J294,0)</f>
        <v>0</v>
      </c>
      <c r="BI294" s="200">
        <f>IF(N294="nulová",J294,0)</f>
        <v>0</v>
      </c>
      <c r="BJ294" s="17" t="s">
        <v>87</v>
      </c>
      <c r="BK294" s="200">
        <f>ROUND(I294*H294,2)</f>
        <v>0</v>
      </c>
      <c r="BL294" s="17" t="s">
        <v>155</v>
      </c>
      <c r="BM294" s="199" t="s">
        <v>467</v>
      </c>
    </row>
    <row r="295" spans="1:47" s="2" customFormat="1" ht="10">
      <c r="A295" s="34"/>
      <c r="B295" s="35"/>
      <c r="C295" s="36"/>
      <c r="D295" s="201" t="s">
        <v>143</v>
      </c>
      <c r="E295" s="36"/>
      <c r="F295" s="202" t="s">
        <v>466</v>
      </c>
      <c r="G295" s="36"/>
      <c r="H295" s="36"/>
      <c r="I295" s="203"/>
      <c r="J295" s="36"/>
      <c r="K295" s="36"/>
      <c r="L295" s="39"/>
      <c r="M295" s="204"/>
      <c r="N295" s="205"/>
      <c r="O295" s="71"/>
      <c r="P295" s="71"/>
      <c r="Q295" s="71"/>
      <c r="R295" s="71"/>
      <c r="S295" s="71"/>
      <c r="T295" s="72"/>
      <c r="U295" s="34"/>
      <c r="V295" s="34"/>
      <c r="W295" s="34"/>
      <c r="X295" s="34"/>
      <c r="Y295" s="34"/>
      <c r="Z295" s="34"/>
      <c r="AA295" s="34"/>
      <c r="AB295" s="34"/>
      <c r="AC295" s="34"/>
      <c r="AD295" s="34"/>
      <c r="AE295" s="34"/>
      <c r="AT295" s="17" t="s">
        <v>143</v>
      </c>
      <c r="AU295" s="17" t="s">
        <v>89</v>
      </c>
    </row>
    <row r="296" spans="1:65" s="2" customFormat="1" ht="24.15" customHeight="1">
      <c r="A296" s="34"/>
      <c r="B296" s="35"/>
      <c r="C296" s="187" t="s">
        <v>468</v>
      </c>
      <c r="D296" s="187" t="s">
        <v>137</v>
      </c>
      <c r="E296" s="188" t="s">
        <v>469</v>
      </c>
      <c r="F296" s="189" t="s">
        <v>470</v>
      </c>
      <c r="G296" s="190" t="s">
        <v>452</v>
      </c>
      <c r="H296" s="191">
        <v>14</v>
      </c>
      <c r="I296" s="192"/>
      <c r="J296" s="193">
        <f>ROUND(I296*H296,2)</f>
        <v>0</v>
      </c>
      <c r="K296" s="194"/>
      <c r="L296" s="39"/>
      <c r="M296" s="195" t="s">
        <v>1</v>
      </c>
      <c r="N296" s="196" t="s">
        <v>44</v>
      </c>
      <c r="O296" s="71"/>
      <c r="P296" s="197">
        <f>O296*H296</f>
        <v>0</v>
      </c>
      <c r="Q296" s="197">
        <v>0.3409</v>
      </c>
      <c r="R296" s="197">
        <f>Q296*H296</f>
        <v>4.7726</v>
      </c>
      <c r="S296" s="197">
        <v>0</v>
      </c>
      <c r="T296" s="198">
        <f>S296*H296</f>
        <v>0</v>
      </c>
      <c r="U296" s="34"/>
      <c r="V296" s="34"/>
      <c r="W296" s="34"/>
      <c r="X296" s="34"/>
      <c r="Y296" s="34"/>
      <c r="Z296" s="34"/>
      <c r="AA296" s="34"/>
      <c r="AB296" s="34"/>
      <c r="AC296" s="34"/>
      <c r="AD296" s="34"/>
      <c r="AE296" s="34"/>
      <c r="AR296" s="199" t="s">
        <v>155</v>
      </c>
      <c r="AT296" s="199" t="s">
        <v>137</v>
      </c>
      <c r="AU296" s="199" t="s">
        <v>89</v>
      </c>
      <c r="AY296" s="17" t="s">
        <v>134</v>
      </c>
      <c r="BE296" s="200">
        <f>IF(N296="základní",J296,0)</f>
        <v>0</v>
      </c>
      <c r="BF296" s="200">
        <f>IF(N296="snížená",J296,0)</f>
        <v>0</v>
      </c>
      <c r="BG296" s="200">
        <f>IF(N296="zákl. přenesená",J296,0)</f>
        <v>0</v>
      </c>
      <c r="BH296" s="200">
        <f>IF(N296="sníž. přenesená",J296,0)</f>
        <v>0</v>
      </c>
      <c r="BI296" s="200">
        <f>IF(N296="nulová",J296,0)</f>
        <v>0</v>
      </c>
      <c r="BJ296" s="17" t="s">
        <v>87</v>
      </c>
      <c r="BK296" s="200">
        <f>ROUND(I296*H296,2)</f>
        <v>0</v>
      </c>
      <c r="BL296" s="17" t="s">
        <v>155</v>
      </c>
      <c r="BM296" s="199" t="s">
        <v>471</v>
      </c>
    </row>
    <row r="297" spans="1:47" s="2" customFormat="1" ht="18">
      <c r="A297" s="34"/>
      <c r="B297" s="35"/>
      <c r="C297" s="36"/>
      <c r="D297" s="201" t="s">
        <v>143</v>
      </c>
      <c r="E297" s="36"/>
      <c r="F297" s="202" t="s">
        <v>472</v>
      </c>
      <c r="G297" s="36"/>
      <c r="H297" s="36"/>
      <c r="I297" s="203"/>
      <c r="J297" s="36"/>
      <c r="K297" s="36"/>
      <c r="L297" s="39"/>
      <c r="M297" s="204"/>
      <c r="N297" s="205"/>
      <c r="O297" s="71"/>
      <c r="P297" s="71"/>
      <c r="Q297" s="71"/>
      <c r="R297" s="71"/>
      <c r="S297" s="71"/>
      <c r="T297" s="72"/>
      <c r="U297" s="34"/>
      <c r="V297" s="34"/>
      <c r="W297" s="34"/>
      <c r="X297" s="34"/>
      <c r="Y297" s="34"/>
      <c r="Z297" s="34"/>
      <c r="AA297" s="34"/>
      <c r="AB297" s="34"/>
      <c r="AC297" s="34"/>
      <c r="AD297" s="34"/>
      <c r="AE297" s="34"/>
      <c r="AT297" s="17" t="s">
        <v>143</v>
      </c>
      <c r="AU297" s="17" t="s">
        <v>89</v>
      </c>
    </row>
    <row r="298" spans="1:47" s="2" customFormat="1" ht="10">
      <c r="A298" s="34"/>
      <c r="B298" s="35"/>
      <c r="C298" s="36"/>
      <c r="D298" s="207" t="s">
        <v>179</v>
      </c>
      <c r="E298" s="36"/>
      <c r="F298" s="208" t="s">
        <v>473</v>
      </c>
      <c r="G298" s="36"/>
      <c r="H298" s="36"/>
      <c r="I298" s="203"/>
      <c r="J298" s="36"/>
      <c r="K298" s="36"/>
      <c r="L298" s="39"/>
      <c r="M298" s="204"/>
      <c r="N298" s="205"/>
      <c r="O298" s="71"/>
      <c r="P298" s="71"/>
      <c r="Q298" s="71"/>
      <c r="R298" s="71"/>
      <c r="S298" s="71"/>
      <c r="T298" s="72"/>
      <c r="U298" s="34"/>
      <c r="V298" s="34"/>
      <c r="W298" s="34"/>
      <c r="X298" s="34"/>
      <c r="Y298" s="34"/>
      <c r="Z298" s="34"/>
      <c r="AA298" s="34"/>
      <c r="AB298" s="34"/>
      <c r="AC298" s="34"/>
      <c r="AD298" s="34"/>
      <c r="AE298" s="34"/>
      <c r="AT298" s="17" t="s">
        <v>179</v>
      </c>
      <c r="AU298" s="17" t="s">
        <v>89</v>
      </c>
    </row>
    <row r="299" spans="1:47" s="2" customFormat="1" ht="90">
      <c r="A299" s="34"/>
      <c r="B299" s="35"/>
      <c r="C299" s="36"/>
      <c r="D299" s="201" t="s">
        <v>181</v>
      </c>
      <c r="E299" s="36"/>
      <c r="F299" s="206" t="s">
        <v>474</v>
      </c>
      <c r="G299" s="36"/>
      <c r="H299" s="36"/>
      <c r="I299" s="203"/>
      <c r="J299" s="36"/>
      <c r="K299" s="36"/>
      <c r="L299" s="39"/>
      <c r="M299" s="204"/>
      <c r="N299" s="205"/>
      <c r="O299" s="71"/>
      <c r="P299" s="71"/>
      <c r="Q299" s="71"/>
      <c r="R299" s="71"/>
      <c r="S299" s="71"/>
      <c r="T299" s="72"/>
      <c r="U299" s="34"/>
      <c r="V299" s="34"/>
      <c r="W299" s="34"/>
      <c r="X299" s="34"/>
      <c r="Y299" s="34"/>
      <c r="Z299" s="34"/>
      <c r="AA299" s="34"/>
      <c r="AB299" s="34"/>
      <c r="AC299" s="34"/>
      <c r="AD299" s="34"/>
      <c r="AE299" s="34"/>
      <c r="AT299" s="17" t="s">
        <v>181</v>
      </c>
      <c r="AU299" s="17" t="s">
        <v>89</v>
      </c>
    </row>
    <row r="300" spans="1:47" s="2" customFormat="1" ht="18">
      <c r="A300" s="34"/>
      <c r="B300" s="35"/>
      <c r="C300" s="36"/>
      <c r="D300" s="201" t="s">
        <v>144</v>
      </c>
      <c r="E300" s="36"/>
      <c r="F300" s="206" t="s">
        <v>475</v>
      </c>
      <c r="G300" s="36"/>
      <c r="H300" s="36"/>
      <c r="I300" s="203"/>
      <c r="J300" s="36"/>
      <c r="K300" s="36"/>
      <c r="L300" s="39"/>
      <c r="M300" s="204"/>
      <c r="N300" s="205"/>
      <c r="O300" s="71"/>
      <c r="P300" s="71"/>
      <c r="Q300" s="71"/>
      <c r="R300" s="71"/>
      <c r="S300" s="71"/>
      <c r="T300" s="72"/>
      <c r="U300" s="34"/>
      <c r="V300" s="34"/>
      <c r="W300" s="34"/>
      <c r="X300" s="34"/>
      <c r="Y300" s="34"/>
      <c r="Z300" s="34"/>
      <c r="AA300" s="34"/>
      <c r="AB300" s="34"/>
      <c r="AC300" s="34"/>
      <c r="AD300" s="34"/>
      <c r="AE300" s="34"/>
      <c r="AT300" s="17" t="s">
        <v>144</v>
      </c>
      <c r="AU300" s="17" t="s">
        <v>89</v>
      </c>
    </row>
    <row r="301" spans="2:51" s="15" customFormat="1" ht="10">
      <c r="B301" s="235"/>
      <c r="C301" s="236"/>
      <c r="D301" s="201" t="s">
        <v>244</v>
      </c>
      <c r="E301" s="237" t="s">
        <v>1</v>
      </c>
      <c r="F301" s="238" t="s">
        <v>476</v>
      </c>
      <c r="G301" s="236"/>
      <c r="H301" s="237" t="s">
        <v>1</v>
      </c>
      <c r="I301" s="239"/>
      <c r="J301" s="236"/>
      <c r="K301" s="236"/>
      <c r="L301" s="240"/>
      <c r="M301" s="241"/>
      <c r="N301" s="242"/>
      <c r="O301" s="242"/>
      <c r="P301" s="242"/>
      <c r="Q301" s="242"/>
      <c r="R301" s="242"/>
      <c r="S301" s="242"/>
      <c r="T301" s="243"/>
      <c r="AT301" s="244" t="s">
        <v>244</v>
      </c>
      <c r="AU301" s="244" t="s">
        <v>89</v>
      </c>
      <c r="AV301" s="15" t="s">
        <v>87</v>
      </c>
      <c r="AW301" s="15" t="s">
        <v>36</v>
      </c>
      <c r="AX301" s="15" t="s">
        <v>79</v>
      </c>
      <c r="AY301" s="244" t="s">
        <v>134</v>
      </c>
    </row>
    <row r="302" spans="2:51" s="13" customFormat="1" ht="10">
      <c r="B302" s="213"/>
      <c r="C302" s="214"/>
      <c r="D302" s="201" t="s">
        <v>244</v>
      </c>
      <c r="E302" s="215" t="s">
        <v>1</v>
      </c>
      <c r="F302" s="216" t="s">
        <v>184</v>
      </c>
      <c r="G302" s="214"/>
      <c r="H302" s="217">
        <v>9</v>
      </c>
      <c r="I302" s="218"/>
      <c r="J302" s="214"/>
      <c r="K302" s="214"/>
      <c r="L302" s="219"/>
      <c r="M302" s="220"/>
      <c r="N302" s="221"/>
      <c r="O302" s="221"/>
      <c r="P302" s="221"/>
      <c r="Q302" s="221"/>
      <c r="R302" s="221"/>
      <c r="S302" s="221"/>
      <c r="T302" s="222"/>
      <c r="AT302" s="223" t="s">
        <v>244</v>
      </c>
      <c r="AU302" s="223" t="s">
        <v>89</v>
      </c>
      <c r="AV302" s="13" t="s">
        <v>89</v>
      </c>
      <c r="AW302" s="13" t="s">
        <v>36</v>
      </c>
      <c r="AX302" s="13" t="s">
        <v>79</v>
      </c>
      <c r="AY302" s="223" t="s">
        <v>134</v>
      </c>
    </row>
    <row r="303" spans="2:51" s="15" customFormat="1" ht="10">
      <c r="B303" s="235"/>
      <c r="C303" s="236"/>
      <c r="D303" s="201" t="s">
        <v>244</v>
      </c>
      <c r="E303" s="237" t="s">
        <v>1</v>
      </c>
      <c r="F303" s="238" t="s">
        <v>477</v>
      </c>
      <c r="G303" s="236"/>
      <c r="H303" s="237" t="s">
        <v>1</v>
      </c>
      <c r="I303" s="239"/>
      <c r="J303" s="236"/>
      <c r="K303" s="236"/>
      <c r="L303" s="240"/>
      <c r="M303" s="241"/>
      <c r="N303" s="242"/>
      <c r="O303" s="242"/>
      <c r="P303" s="242"/>
      <c r="Q303" s="242"/>
      <c r="R303" s="242"/>
      <c r="S303" s="242"/>
      <c r="T303" s="243"/>
      <c r="AT303" s="244" t="s">
        <v>244</v>
      </c>
      <c r="AU303" s="244" t="s">
        <v>89</v>
      </c>
      <c r="AV303" s="15" t="s">
        <v>87</v>
      </c>
      <c r="AW303" s="15" t="s">
        <v>36</v>
      </c>
      <c r="AX303" s="15" t="s">
        <v>79</v>
      </c>
      <c r="AY303" s="244" t="s">
        <v>134</v>
      </c>
    </row>
    <row r="304" spans="2:51" s="13" customFormat="1" ht="10">
      <c r="B304" s="213"/>
      <c r="C304" s="214"/>
      <c r="D304" s="201" t="s">
        <v>244</v>
      </c>
      <c r="E304" s="215" t="s">
        <v>1</v>
      </c>
      <c r="F304" s="216" t="s">
        <v>133</v>
      </c>
      <c r="G304" s="214"/>
      <c r="H304" s="217">
        <v>5</v>
      </c>
      <c r="I304" s="218"/>
      <c r="J304" s="214"/>
      <c r="K304" s="214"/>
      <c r="L304" s="219"/>
      <c r="M304" s="220"/>
      <c r="N304" s="221"/>
      <c r="O304" s="221"/>
      <c r="P304" s="221"/>
      <c r="Q304" s="221"/>
      <c r="R304" s="221"/>
      <c r="S304" s="221"/>
      <c r="T304" s="222"/>
      <c r="AT304" s="223" t="s">
        <v>244</v>
      </c>
      <c r="AU304" s="223" t="s">
        <v>89</v>
      </c>
      <c r="AV304" s="13" t="s">
        <v>89</v>
      </c>
      <c r="AW304" s="13" t="s">
        <v>36</v>
      </c>
      <c r="AX304" s="13" t="s">
        <v>79</v>
      </c>
      <c r="AY304" s="223" t="s">
        <v>134</v>
      </c>
    </row>
    <row r="305" spans="1:65" s="2" customFormat="1" ht="24.15" customHeight="1">
      <c r="A305" s="34"/>
      <c r="B305" s="35"/>
      <c r="C305" s="187" t="s">
        <v>478</v>
      </c>
      <c r="D305" s="187" t="s">
        <v>137</v>
      </c>
      <c r="E305" s="188" t="s">
        <v>479</v>
      </c>
      <c r="F305" s="189" t="s">
        <v>480</v>
      </c>
      <c r="G305" s="190" t="s">
        <v>452</v>
      </c>
      <c r="H305" s="191">
        <v>14</v>
      </c>
      <c r="I305" s="192"/>
      <c r="J305" s="193">
        <f>ROUND(I305*H305,2)</f>
        <v>0</v>
      </c>
      <c r="K305" s="194"/>
      <c r="L305" s="39"/>
      <c r="M305" s="195" t="s">
        <v>1</v>
      </c>
      <c r="N305" s="196" t="s">
        <v>44</v>
      </c>
      <c r="O305" s="71"/>
      <c r="P305" s="197">
        <f>O305*H305</f>
        <v>0</v>
      </c>
      <c r="Q305" s="197">
        <v>0.21734</v>
      </c>
      <c r="R305" s="197">
        <f>Q305*H305</f>
        <v>3.04276</v>
      </c>
      <c r="S305" s="197">
        <v>0</v>
      </c>
      <c r="T305" s="198">
        <f>S305*H305</f>
        <v>0</v>
      </c>
      <c r="U305" s="34"/>
      <c r="V305" s="34"/>
      <c r="W305" s="34"/>
      <c r="X305" s="34"/>
      <c r="Y305" s="34"/>
      <c r="Z305" s="34"/>
      <c r="AA305" s="34"/>
      <c r="AB305" s="34"/>
      <c r="AC305" s="34"/>
      <c r="AD305" s="34"/>
      <c r="AE305" s="34"/>
      <c r="AR305" s="199" t="s">
        <v>155</v>
      </c>
      <c r="AT305" s="199" t="s">
        <v>137</v>
      </c>
      <c r="AU305" s="199" t="s">
        <v>89</v>
      </c>
      <c r="AY305" s="17" t="s">
        <v>134</v>
      </c>
      <c r="BE305" s="200">
        <f>IF(N305="základní",J305,0)</f>
        <v>0</v>
      </c>
      <c r="BF305" s="200">
        <f>IF(N305="snížená",J305,0)</f>
        <v>0</v>
      </c>
      <c r="BG305" s="200">
        <f>IF(N305="zákl. přenesená",J305,0)</f>
        <v>0</v>
      </c>
      <c r="BH305" s="200">
        <f>IF(N305="sníž. přenesená",J305,0)</f>
        <v>0</v>
      </c>
      <c r="BI305" s="200">
        <f>IF(N305="nulová",J305,0)</f>
        <v>0</v>
      </c>
      <c r="BJ305" s="17" t="s">
        <v>87</v>
      </c>
      <c r="BK305" s="200">
        <f>ROUND(I305*H305,2)</f>
        <v>0</v>
      </c>
      <c r="BL305" s="17" t="s">
        <v>155</v>
      </c>
      <c r="BM305" s="199" t="s">
        <v>481</v>
      </c>
    </row>
    <row r="306" spans="1:47" s="2" customFormat="1" ht="18">
      <c r="A306" s="34"/>
      <c r="B306" s="35"/>
      <c r="C306" s="36"/>
      <c r="D306" s="201" t="s">
        <v>143</v>
      </c>
      <c r="E306" s="36"/>
      <c r="F306" s="202" t="s">
        <v>480</v>
      </c>
      <c r="G306" s="36"/>
      <c r="H306" s="36"/>
      <c r="I306" s="203"/>
      <c r="J306" s="36"/>
      <c r="K306" s="36"/>
      <c r="L306" s="39"/>
      <c r="M306" s="204"/>
      <c r="N306" s="205"/>
      <c r="O306" s="71"/>
      <c r="P306" s="71"/>
      <c r="Q306" s="71"/>
      <c r="R306" s="71"/>
      <c r="S306" s="71"/>
      <c r="T306" s="72"/>
      <c r="U306" s="34"/>
      <c r="V306" s="34"/>
      <c r="W306" s="34"/>
      <c r="X306" s="34"/>
      <c r="Y306" s="34"/>
      <c r="Z306" s="34"/>
      <c r="AA306" s="34"/>
      <c r="AB306" s="34"/>
      <c r="AC306" s="34"/>
      <c r="AD306" s="34"/>
      <c r="AE306" s="34"/>
      <c r="AT306" s="17" t="s">
        <v>143</v>
      </c>
      <c r="AU306" s="17" t="s">
        <v>89</v>
      </c>
    </row>
    <row r="307" spans="1:47" s="2" customFormat="1" ht="10">
      <c r="A307" s="34"/>
      <c r="B307" s="35"/>
      <c r="C307" s="36"/>
      <c r="D307" s="207" t="s">
        <v>179</v>
      </c>
      <c r="E307" s="36"/>
      <c r="F307" s="208" t="s">
        <v>482</v>
      </c>
      <c r="G307" s="36"/>
      <c r="H307" s="36"/>
      <c r="I307" s="203"/>
      <c r="J307" s="36"/>
      <c r="K307" s="36"/>
      <c r="L307" s="39"/>
      <c r="M307" s="204"/>
      <c r="N307" s="205"/>
      <c r="O307" s="71"/>
      <c r="P307" s="71"/>
      <c r="Q307" s="71"/>
      <c r="R307" s="71"/>
      <c r="S307" s="71"/>
      <c r="T307" s="72"/>
      <c r="U307" s="34"/>
      <c r="V307" s="34"/>
      <c r="W307" s="34"/>
      <c r="X307" s="34"/>
      <c r="Y307" s="34"/>
      <c r="Z307" s="34"/>
      <c r="AA307" s="34"/>
      <c r="AB307" s="34"/>
      <c r="AC307" s="34"/>
      <c r="AD307" s="34"/>
      <c r="AE307" s="34"/>
      <c r="AT307" s="17" t="s">
        <v>179</v>
      </c>
      <c r="AU307" s="17" t="s">
        <v>89</v>
      </c>
    </row>
    <row r="308" spans="1:47" s="2" customFormat="1" ht="27">
      <c r="A308" s="34"/>
      <c r="B308" s="35"/>
      <c r="C308" s="36"/>
      <c r="D308" s="201" t="s">
        <v>181</v>
      </c>
      <c r="E308" s="36"/>
      <c r="F308" s="206" t="s">
        <v>483</v>
      </c>
      <c r="G308" s="36"/>
      <c r="H308" s="36"/>
      <c r="I308" s="203"/>
      <c r="J308" s="36"/>
      <c r="K308" s="36"/>
      <c r="L308" s="39"/>
      <c r="M308" s="204"/>
      <c r="N308" s="205"/>
      <c r="O308" s="71"/>
      <c r="P308" s="71"/>
      <c r="Q308" s="71"/>
      <c r="R308" s="71"/>
      <c r="S308" s="71"/>
      <c r="T308" s="72"/>
      <c r="U308" s="34"/>
      <c r="V308" s="34"/>
      <c r="W308" s="34"/>
      <c r="X308" s="34"/>
      <c r="Y308" s="34"/>
      <c r="Z308" s="34"/>
      <c r="AA308" s="34"/>
      <c r="AB308" s="34"/>
      <c r="AC308" s="34"/>
      <c r="AD308" s="34"/>
      <c r="AE308" s="34"/>
      <c r="AT308" s="17" t="s">
        <v>181</v>
      </c>
      <c r="AU308" s="17" t="s">
        <v>89</v>
      </c>
    </row>
    <row r="309" spans="2:51" s="13" customFormat="1" ht="10">
      <c r="B309" s="213"/>
      <c r="C309" s="214"/>
      <c r="D309" s="201" t="s">
        <v>244</v>
      </c>
      <c r="E309" s="215" t="s">
        <v>1</v>
      </c>
      <c r="F309" s="216" t="s">
        <v>215</v>
      </c>
      <c r="G309" s="214"/>
      <c r="H309" s="217">
        <v>14</v>
      </c>
      <c r="I309" s="218"/>
      <c r="J309" s="214"/>
      <c r="K309" s="214"/>
      <c r="L309" s="219"/>
      <c r="M309" s="220"/>
      <c r="N309" s="221"/>
      <c r="O309" s="221"/>
      <c r="P309" s="221"/>
      <c r="Q309" s="221"/>
      <c r="R309" s="221"/>
      <c r="S309" s="221"/>
      <c r="T309" s="222"/>
      <c r="AT309" s="223" t="s">
        <v>244</v>
      </c>
      <c r="AU309" s="223" t="s">
        <v>89</v>
      </c>
      <c r="AV309" s="13" t="s">
        <v>89</v>
      </c>
      <c r="AW309" s="13" t="s">
        <v>36</v>
      </c>
      <c r="AX309" s="13" t="s">
        <v>79</v>
      </c>
      <c r="AY309" s="223" t="s">
        <v>134</v>
      </c>
    </row>
    <row r="310" spans="1:65" s="2" customFormat="1" ht="16.5" customHeight="1">
      <c r="A310" s="34"/>
      <c r="B310" s="35"/>
      <c r="C310" s="245" t="s">
        <v>484</v>
      </c>
      <c r="D310" s="245" t="s">
        <v>339</v>
      </c>
      <c r="E310" s="246" t="s">
        <v>485</v>
      </c>
      <c r="F310" s="247" t="s">
        <v>486</v>
      </c>
      <c r="G310" s="248" t="s">
        <v>452</v>
      </c>
      <c r="H310" s="249">
        <v>9</v>
      </c>
      <c r="I310" s="250"/>
      <c r="J310" s="251">
        <f>ROUND(I310*H310,2)</f>
        <v>0</v>
      </c>
      <c r="K310" s="252"/>
      <c r="L310" s="253"/>
      <c r="M310" s="254" t="s">
        <v>1</v>
      </c>
      <c r="N310" s="255" t="s">
        <v>44</v>
      </c>
      <c r="O310" s="71"/>
      <c r="P310" s="197">
        <f>O310*H310</f>
        <v>0</v>
      </c>
      <c r="Q310" s="197">
        <v>0.0506</v>
      </c>
      <c r="R310" s="197">
        <f>Q310*H310</f>
        <v>0.45539999999999997</v>
      </c>
      <c r="S310" s="197">
        <v>0</v>
      </c>
      <c r="T310" s="198">
        <f>S310*H310</f>
        <v>0</v>
      </c>
      <c r="U310" s="34"/>
      <c r="V310" s="34"/>
      <c r="W310" s="34"/>
      <c r="X310" s="34"/>
      <c r="Y310" s="34"/>
      <c r="Z310" s="34"/>
      <c r="AA310" s="34"/>
      <c r="AB310" s="34"/>
      <c r="AC310" s="34"/>
      <c r="AD310" s="34"/>
      <c r="AE310" s="34"/>
      <c r="AR310" s="199" t="s">
        <v>175</v>
      </c>
      <c r="AT310" s="199" t="s">
        <v>339</v>
      </c>
      <c r="AU310" s="199" t="s">
        <v>89</v>
      </c>
      <c r="AY310" s="17" t="s">
        <v>134</v>
      </c>
      <c r="BE310" s="200">
        <f>IF(N310="základní",J310,0)</f>
        <v>0</v>
      </c>
      <c r="BF310" s="200">
        <f>IF(N310="snížená",J310,0)</f>
        <v>0</v>
      </c>
      <c r="BG310" s="200">
        <f>IF(N310="zákl. přenesená",J310,0)</f>
        <v>0</v>
      </c>
      <c r="BH310" s="200">
        <f>IF(N310="sníž. přenesená",J310,0)</f>
        <v>0</v>
      </c>
      <c r="BI310" s="200">
        <f>IF(N310="nulová",J310,0)</f>
        <v>0</v>
      </c>
      <c r="BJ310" s="17" t="s">
        <v>87</v>
      </c>
      <c r="BK310" s="200">
        <f>ROUND(I310*H310,2)</f>
        <v>0</v>
      </c>
      <c r="BL310" s="17" t="s">
        <v>155</v>
      </c>
      <c r="BM310" s="199" t="s">
        <v>487</v>
      </c>
    </row>
    <row r="311" spans="1:47" s="2" customFormat="1" ht="10">
      <c r="A311" s="34"/>
      <c r="B311" s="35"/>
      <c r="C311" s="36"/>
      <c r="D311" s="201" t="s">
        <v>143</v>
      </c>
      <c r="E311" s="36"/>
      <c r="F311" s="202" t="s">
        <v>486</v>
      </c>
      <c r="G311" s="36"/>
      <c r="H311" s="36"/>
      <c r="I311" s="203"/>
      <c r="J311" s="36"/>
      <c r="K311" s="36"/>
      <c r="L311" s="39"/>
      <c r="M311" s="204"/>
      <c r="N311" s="205"/>
      <c r="O311" s="71"/>
      <c r="P311" s="71"/>
      <c r="Q311" s="71"/>
      <c r="R311" s="71"/>
      <c r="S311" s="71"/>
      <c r="T311" s="72"/>
      <c r="U311" s="34"/>
      <c r="V311" s="34"/>
      <c r="W311" s="34"/>
      <c r="X311" s="34"/>
      <c r="Y311" s="34"/>
      <c r="Z311" s="34"/>
      <c r="AA311" s="34"/>
      <c r="AB311" s="34"/>
      <c r="AC311" s="34"/>
      <c r="AD311" s="34"/>
      <c r="AE311" s="34"/>
      <c r="AT311" s="17" t="s">
        <v>143</v>
      </c>
      <c r="AU311" s="17" t="s">
        <v>89</v>
      </c>
    </row>
    <row r="312" spans="2:51" s="13" customFormat="1" ht="10">
      <c r="B312" s="213"/>
      <c r="C312" s="214"/>
      <c r="D312" s="201" t="s">
        <v>244</v>
      </c>
      <c r="E312" s="215" t="s">
        <v>1</v>
      </c>
      <c r="F312" s="216" t="s">
        <v>184</v>
      </c>
      <c r="G312" s="214"/>
      <c r="H312" s="217">
        <v>9</v>
      </c>
      <c r="I312" s="218"/>
      <c r="J312" s="214"/>
      <c r="K312" s="214"/>
      <c r="L312" s="219"/>
      <c r="M312" s="220"/>
      <c r="N312" s="221"/>
      <c r="O312" s="221"/>
      <c r="P312" s="221"/>
      <c r="Q312" s="221"/>
      <c r="R312" s="221"/>
      <c r="S312" s="221"/>
      <c r="T312" s="222"/>
      <c r="AT312" s="223" t="s">
        <v>244</v>
      </c>
      <c r="AU312" s="223" t="s">
        <v>89</v>
      </c>
      <c r="AV312" s="13" t="s">
        <v>89</v>
      </c>
      <c r="AW312" s="13" t="s">
        <v>36</v>
      </c>
      <c r="AX312" s="13" t="s">
        <v>79</v>
      </c>
      <c r="AY312" s="223" t="s">
        <v>134</v>
      </c>
    </row>
    <row r="313" spans="1:65" s="2" customFormat="1" ht="16.5" customHeight="1">
      <c r="A313" s="34"/>
      <c r="B313" s="35"/>
      <c r="C313" s="245" t="s">
        <v>488</v>
      </c>
      <c r="D313" s="245" t="s">
        <v>339</v>
      </c>
      <c r="E313" s="246" t="s">
        <v>489</v>
      </c>
      <c r="F313" s="247" t="s">
        <v>490</v>
      </c>
      <c r="G313" s="248" t="s">
        <v>452</v>
      </c>
      <c r="H313" s="249">
        <v>5</v>
      </c>
      <c r="I313" s="250"/>
      <c r="J313" s="251">
        <f>ROUND(I313*H313,2)</f>
        <v>0</v>
      </c>
      <c r="K313" s="252"/>
      <c r="L313" s="253"/>
      <c r="M313" s="254" t="s">
        <v>1</v>
      </c>
      <c r="N313" s="255" t="s">
        <v>44</v>
      </c>
      <c r="O313" s="71"/>
      <c r="P313" s="197">
        <f>O313*H313</f>
        <v>0</v>
      </c>
      <c r="Q313" s="197">
        <v>0.0506</v>
      </c>
      <c r="R313" s="197">
        <f>Q313*H313</f>
        <v>0.253</v>
      </c>
      <c r="S313" s="197">
        <v>0</v>
      </c>
      <c r="T313" s="198">
        <f>S313*H313</f>
        <v>0</v>
      </c>
      <c r="U313" s="34"/>
      <c r="V313" s="34"/>
      <c r="W313" s="34"/>
      <c r="X313" s="34"/>
      <c r="Y313" s="34"/>
      <c r="Z313" s="34"/>
      <c r="AA313" s="34"/>
      <c r="AB313" s="34"/>
      <c r="AC313" s="34"/>
      <c r="AD313" s="34"/>
      <c r="AE313" s="34"/>
      <c r="AR313" s="199" t="s">
        <v>175</v>
      </c>
      <c r="AT313" s="199" t="s">
        <v>339</v>
      </c>
      <c r="AU313" s="199" t="s">
        <v>89</v>
      </c>
      <c r="AY313" s="17" t="s">
        <v>134</v>
      </c>
      <c r="BE313" s="200">
        <f>IF(N313="základní",J313,0)</f>
        <v>0</v>
      </c>
      <c r="BF313" s="200">
        <f>IF(N313="snížená",J313,0)</f>
        <v>0</v>
      </c>
      <c r="BG313" s="200">
        <f>IF(N313="zákl. přenesená",J313,0)</f>
        <v>0</v>
      </c>
      <c r="BH313" s="200">
        <f>IF(N313="sníž. přenesená",J313,0)</f>
        <v>0</v>
      </c>
      <c r="BI313" s="200">
        <f>IF(N313="nulová",J313,0)</f>
        <v>0</v>
      </c>
      <c r="BJ313" s="17" t="s">
        <v>87</v>
      </c>
      <c r="BK313" s="200">
        <f>ROUND(I313*H313,2)</f>
        <v>0</v>
      </c>
      <c r="BL313" s="17" t="s">
        <v>155</v>
      </c>
      <c r="BM313" s="199" t="s">
        <v>491</v>
      </c>
    </row>
    <row r="314" spans="1:47" s="2" customFormat="1" ht="10">
      <c r="A314" s="34"/>
      <c r="B314" s="35"/>
      <c r="C314" s="36"/>
      <c r="D314" s="201" t="s">
        <v>143</v>
      </c>
      <c r="E314" s="36"/>
      <c r="F314" s="202" t="s">
        <v>486</v>
      </c>
      <c r="G314" s="36"/>
      <c r="H314" s="36"/>
      <c r="I314" s="203"/>
      <c r="J314" s="36"/>
      <c r="K314" s="36"/>
      <c r="L314" s="39"/>
      <c r="M314" s="204"/>
      <c r="N314" s="205"/>
      <c r="O314" s="71"/>
      <c r="P314" s="71"/>
      <c r="Q314" s="71"/>
      <c r="R314" s="71"/>
      <c r="S314" s="71"/>
      <c r="T314" s="72"/>
      <c r="U314" s="34"/>
      <c r="V314" s="34"/>
      <c r="W314" s="34"/>
      <c r="X314" s="34"/>
      <c r="Y314" s="34"/>
      <c r="Z314" s="34"/>
      <c r="AA314" s="34"/>
      <c r="AB314" s="34"/>
      <c r="AC314" s="34"/>
      <c r="AD314" s="34"/>
      <c r="AE314" s="34"/>
      <c r="AT314" s="17" t="s">
        <v>143</v>
      </c>
      <c r="AU314" s="17" t="s">
        <v>89</v>
      </c>
    </row>
    <row r="315" spans="2:51" s="13" customFormat="1" ht="10">
      <c r="B315" s="213"/>
      <c r="C315" s="214"/>
      <c r="D315" s="201" t="s">
        <v>244</v>
      </c>
      <c r="E315" s="215" t="s">
        <v>1</v>
      </c>
      <c r="F315" s="216" t="s">
        <v>133</v>
      </c>
      <c r="G315" s="214"/>
      <c r="H315" s="217">
        <v>5</v>
      </c>
      <c r="I315" s="218"/>
      <c r="J315" s="214"/>
      <c r="K315" s="214"/>
      <c r="L315" s="219"/>
      <c r="M315" s="220"/>
      <c r="N315" s="221"/>
      <c r="O315" s="221"/>
      <c r="P315" s="221"/>
      <c r="Q315" s="221"/>
      <c r="R315" s="221"/>
      <c r="S315" s="221"/>
      <c r="T315" s="222"/>
      <c r="AT315" s="223" t="s">
        <v>244</v>
      </c>
      <c r="AU315" s="223" t="s">
        <v>89</v>
      </c>
      <c r="AV315" s="13" t="s">
        <v>89</v>
      </c>
      <c r="AW315" s="13" t="s">
        <v>36</v>
      </c>
      <c r="AX315" s="13" t="s">
        <v>79</v>
      </c>
      <c r="AY315" s="223" t="s">
        <v>134</v>
      </c>
    </row>
    <row r="316" spans="1:65" s="2" customFormat="1" ht="24.15" customHeight="1">
      <c r="A316" s="34"/>
      <c r="B316" s="35"/>
      <c r="C316" s="187" t="s">
        <v>492</v>
      </c>
      <c r="D316" s="187" t="s">
        <v>137</v>
      </c>
      <c r="E316" s="188" t="s">
        <v>493</v>
      </c>
      <c r="F316" s="189" t="s">
        <v>494</v>
      </c>
      <c r="G316" s="190" t="s">
        <v>452</v>
      </c>
      <c r="H316" s="191">
        <v>6</v>
      </c>
      <c r="I316" s="192"/>
      <c r="J316" s="193">
        <f>ROUND(I316*H316,2)</f>
        <v>0</v>
      </c>
      <c r="K316" s="194"/>
      <c r="L316" s="39"/>
      <c r="M316" s="195" t="s">
        <v>1</v>
      </c>
      <c r="N316" s="196" t="s">
        <v>44</v>
      </c>
      <c r="O316" s="71"/>
      <c r="P316" s="197">
        <f>O316*H316</f>
        <v>0</v>
      </c>
      <c r="Q316" s="197">
        <v>0.4208</v>
      </c>
      <c r="R316" s="197">
        <f>Q316*H316</f>
        <v>2.5248</v>
      </c>
      <c r="S316" s="197">
        <v>0</v>
      </c>
      <c r="T316" s="198">
        <f>S316*H316</f>
        <v>0</v>
      </c>
      <c r="U316" s="34"/>
      <c r="V316" s="34"/>
      <c r="W316" s="34"/>
      <c r="X316" s="34"/>
      <c r="Y316" s="34"/>
      <c r="Z316" s="34"/>
      <c r="AA316" s="34"/>
      <c r="AB316" s="34"/>
      <c r="AC316" s="34"/>
      <c r="AD316" s="34"/>
      <c r="AE316" s="34"/>
      <c r="AR316" s="199" t="s">
        <v>155</v>
      </c>
      <c r="AT316" s="199" t="s">
        <v>137</v>
      </c>
      <c r="AU316" s="199" t="s">
        <v>89</v>
      </c>
      <c r="AY316" s="17" t="s">
        <v>134</v>
      </c>
      <c r="BE316" s="200">
        <f>IF(N316="základní",J316,0)</f>
        <v>0</v>
      </c>
      <c r="BF316" s="200">
        <f>IF(N316="snížená",J316,0)</f>
        <v>0</v>
      </c>
      <c r="BG316" s="200">
        <f>IF(N316="zákl. přenesená",J316,0)</f>
        <v>0</v>
      </c>
      <c r="BH316" s="200">
        <f>IF(N316="sníž. přenesená",J316,0)</f>
        <v>0</v>
      </c>
      <c r="BI316" s="200">
        <f>IF(N316="nulová",J316,0)</f>
        <v>0</v>
      </c>
      <c r="BJ316" s="17" t="s">
        <v>87</v>
      </c>
      <c r="BK316" s="200">
        <f>ROUND(I316*H316,2)</f>
        <v>0</v>
      </c>
      <c r="BL316" s="17" t="s">
        <v>155</v>
      </c>
      <c r="BM316" s="199" t="s">
        <v>495</v>
      </c>
    </row>
    <row r="317" spans="1:47" s="2" customFormat="1" ht="18">
      <c r="A317" s="34"/>
      <c r="B317" s="35"/>
      <c r="C317" s="36"/>
      <c r="D317" s="201" t="s">
        <v>143</v>
      </c>
      <c r="E317" s="36"/>
      <c r="F317" s="202" t="s">
        <v>496</v>
      </c>
      <c r="G317" s="36"/>
      <c r="H317" s="36"/>
      <c r="I317" s="203"/>
      <c r="J317" s="36"/>
      <c r="K317" s="36"/>
      <c r="L317" s="39"/>
      <c r="M317" s="204"/>
      <c r="N317" s="205"/>
      <c r="O317" s="71"/>
      <c r="P317" s="71"/>
      <c r="Q317" s="71"/>
      <c r="R317" s="71"/>
      <c r="S317" s="71"/>
      <c r="T317" s="72"/>
      <c r="U317" s="34"/>
      <c r="V317" s="34"/>
      <c r="W317" s="34"/>
      <c r="X317" s="34"/>
      <c r="Y317" s="34"/>
      <c r="Z317" s="34"/>
      <c r="AA317" s="34"/>
      <c r="AB317" s="34"/>
      <c r="AC317" s="34"/>
      <c r="AD317" s="34"/>
      <c r="AE317" s="34"/>
      <c r="AT317" s="17" t="s">
        <v>143</v>
      </c>
      <c r="AU317" s="17" t="s">
        <v>89</v>
      </c>
    </row>
    <row r="318" spans="1:47" s="2" customFormat="1" ht="10">
      <c r="A318" s="34"/>
      <c r="B318" s="35"/>
      <c r="C318" s="36"/>
      <c r="D318" s="207" t="s">
        <v>179</v>
      </c>
      <c r="E318" s="36"/>
      <c r="F318" s="208" t="s">
        <v>497</v>
      </c>
      <c r="G318" s="36"/>
      <c r="H318" s="36"/>
      <c r="I318" s="203"/>
      <c r="J318" s="36"/>
      <c r="K318" s="36"/>
      <c r="L318" s="39"/>
      <c r="M318" s="204"/>
      <c r="N318" s="205"/>
      <c r="O318" s="71"/>
      <c r="P318" s="71"/>
      <c r="Q318" s="71"/>
      <c r="R318" s="71"/>
      <c r="S318" s="71"/>
      <c r="T318" s="72"/>
      <c r="U318" s="34"/>
      <c r="V318" s="34"/>
      <c r="W318" s="34"/>
      <c r="X318" s="34"/>
      <c r="Y318" s="34"/>
      <c r="Z318" s="34"/>
      <c r="AA318" s="34"/>
      <c r="AB318" s="34"/>
      <c r="AC318" s="34"/>
      <c r="AD318" s="34"/>
      <c r="AE318" s="34"/>
      <c r="AT318" s="17" t="s">
        <v>179</v>
      </c>
      <c r="AU318" s="17" t="s">
        <v>89</v>
      </c>
    </row>
    <row r="319" spans="1:47" s="2" customFormat="1" ht="99">
      <c r="A319" s="34"/>
      <c r="B319" s="35"/>
      <c r="C319" s="36"/>
      <c r="D319" s="201" t="s">
        <v>181</v>
      </c>
      <c r="E319" s="36"/>
      <c r="F319" s="206" t="s">
        <v>498</v>
      </c>
      <c r="G319" s="36"/>
      <c r="H319" s="36"/>
      <c r="I319" s="203"/>
      <c r="J319" s="36"/>
      <c r="K319" s="36"/>
      <c r="L319" s="39"/>
      <c r="M319" s="204"/>
      <c r="N319" s="205"/>
      <c r="O319" s="71"/>
      <c r="P319" s="71"/>
      <c r="Q319" s="71"/>
      <c r="R319" s="71"/>
      <c r="S319" s="71"/>
      <c r="T319" s="72"/>
      <c r="U319" s="34"/>
      <c r="V319" s="34"/>
      <c r="W319" s="34"/>
      <c r="X319" s="34"/>
      <c r="Y319" s="34"/>
      <c r="Z319" s="34"/>
      <c r="AA319" s="34"/>
      <c r="AB319" s="34"/>
      <c r="AC319" s="34"/>
      <c r="AD319" s="34"/>
      <c r="AE319" s="34"/>
      <c r="AT319" s="17" t="s">
        <v>181</v>
      </c>
      <c r="AU319" s="17" t="s">
        <v>89</v>
      </c>
    </row>
    <row r="320" spans="1:65" s="2" customFormat="1" ht="33" customHeight="1">
      <c r="A320" s="34"/>
      <c r="B320" s="35"/>
      <c r="C320" s="187" t="s">
        <v>499</v>
      </c>
      <c r="D320" s="187" t="s">
        <v>137</v>
      </c>
      <c r="E320" s="188" t="s">
        <v>500</v>
      </c>
      <c r="F320" s="189" t="s">
        <v>501</v>
      </c>
      <c r="G320" s="190" t="s">
        <v>452</v>
      </c>
      <c r="H320" s="191">
        <v>45</v>
      </c>
      <c r="I320" s="192"/>
      <c r="J320" s="193">
        <f>ROUND(I320*H320,2)</f>
        <v>0</v>
      </c>
      <c r="K320" s="194"/>
      <c r="L320" s="39"/>
      <c r="M320" s="195" t="s">
        <v>1</v>
      </c>
      <c r="N320" s="196" t="s">
        <v>44</v>
      </c>
      <c r="O320" s="71"/>
      <c r="P320" s="197">
        <f>O320*H320</f>
        <v>0</v>
      </c>
      <c r="Q320" s="197">
        <v>0.31108</v>
      </c>
      <c r="R320" s="197">
        <f>Q320*H320</f>
        <v>13.998600000000001</v>
      </c>
      <c r="S320" s="197">
        <v>0</v>
      </c>
      <c r="T320" s="198">
        <f>S320*H320</f>
        <v>0</v>
      </c>
      <c r="U320" s="34"/>
      <c r="V320" s="34"/>
      <c r="W320" s="34"/>
      <c r="X320" s="34"/>
      <c r="Y320" s="34"/>
      <c r="Z320" s="34"/>
      <c r="AA320" s="34"/>
      <c r="AB320" s="34"/>
      <c r="AC320" s="34"/>
      <c r="AD320" s="34"/>
      <c r="AE320" s="34"/>
      <c r="AR320" s="199" t="s">
        <v>155</v>
      </c>
      <c r="AT320" s="199" t="s">
        <v>137</v>
      </c>
      <c r="AU320" s="199" t="s">
        <v>89</v>
      </c>
      <c r="AY320" s="17" t="s">
        <v>134</v>
      </c>
      <c r="BE320" s="200">
        <f>IF(N320="základní",J320,0)</f>
        <v>0</v>
      </c>
      <c r="BF320" s="200">
        <f>IF(N320="snížená",J320,0)</f>
        <v>0</v>
      </c>
      <c r="BG320" s="200">
        <f>IF(N320="zákl. přenesená",J320,0)</f>
        <v>0</v>
      </c>
      <c r="BH320" s="200">
        <f>IF(N320="sníž. přenesená",J320,0)</f>
        <v>0</v>
      </c>
      <c r="BI320" s="200">
        <f>IF(N320="nulová",J320,0)</f>
        <v>0</v>
      </c>
      <c r="BJ320" s="17" t="s">
        <v>87</v>
      </c>
      <c r="BK320" s="200">
        <f>ROUND(I320*H320,2)</f>
        <v>0</v>
      </c>
      <c r="BL320" s="17" t="s">
        <v>155</v>
      </c>
      <c r="BM320" s="199" t="s">
        <v>502</v>
      </c>
    </row>
    <row r="321" spans="1:47" s="2" customFormat="1" ht="18">
      <c r="A321" s="34"/>
      <c r="B321" s="35"/>
      <c r="C321" s="36"/>
      <c r="D321" s="201" t="s">
        <v>143</v>
      </c>
      <c r="E321" s="36"/>
      <c r="F321" s="202" t="s">
        <v>503</v>
      </c>
      <c r="G321" s="36"/>
      <c r="H321" s="36"/>
      <c r="I321" s="203"/>
      <c r="J321" s="36"/>
      <c r="K321" s="36"/>
      <c r="L321" s="39"/>
      <c r="M321" s="204"/>
      <c r="N321" s="205"/>
      <c r="O321" s="71"/>
      <c r="P321" s="71"/>
      <c r="Q321" s="71"/>
      <c r="R321" s="71"/>
      <c r="S321" s="71"/>
      <c r="T321" s="72"/>
      <c r="U321" s="34"/>
      <c r="V321" s="34"/>
      <c r="W321" s="34"/>
      <c r="X321" s="34"/>
      <c r="Y321" s="34"/>
      <c r="Z321" s="34"/>
      <c r="AA321" s="34"/>
      <c r="AB321" s="34"/>
      <c r="AC321" s="34"/>
      <c r="AD321" s="34"/>
      <c r="AE321" s="34"/>
      <c r="AT321" s="17" t="s">
        <v>143</v>
      </c>
      <c r="AU321" s="17" t="s">
        <v>89</v>
      </c>
    </row>
    <row r="322" spans="1:47" s="2" customFormat="1" ht="10">
      <c r="A322" s="34"/>
      <c r="B322" s="35"/>
      <c r="C322" s="36"/>
      <c r="D322" s="207" t="s">
        <v>179</v>
      </c>
      <c r="E322" s="36"/>
      <c r="F322" s="208" t="s">
        <v>504</v>
      </c>
      <c r="G322" s="36"/>
      <c r="H322" s="36"/>
      <c r="I322" s="203"/>
      <c r="J322" s="36"/>
      <c r="K322" s="36"/>
      <c r="L322" s="39"/>
      <c r="M322" s="204"/>
      <c r="N322" s="205"/>
      <c r="O322" s="71"/>
      <c r="P322" s="71"/>
      <c r="Q322" s="71"/>
      <c r="R322" s="71"/>
      <c r="S322" s="71"/>
      <c r="T322" s="72"/>
      <c r="U322" s="34"/>
      <c r="V322" s="34"/>
      <c r="W322" s="34"/>
      <c r="X322" s="34"/>
      <c r="Y322" s="34"/>
      <c r="Z322" s="34"/>
      <c r="AA322" s="34"/>
      <c r="AB322" s="34"/>
      <c r="AC322" s="34"/>
      <c r="AD322" s="34"/>
      <c r="AE322" s="34"/>
      <c r="AT322" s="17" t="s">
        <v>179</v>
      </c>
      <c r="AU322" s="17" t="s">
        <v>89</v>
      </c>
    </row>
    <row r="323" spans="2:63" s="12" customFormat="1" ht="22.75" customHeight="1">
      <c r="B323" s="171"/>
      <c r="C323" s="172"/>
      <c r="D323" s="173" t="s">
        <v>78</v>
      </c>
      <c r="E323" s="185" t="s">
        <v>184</v>
      </c>
      <c r="F323" s="185" t="s">
        <v>505</v>
      </c>
      <c r="G323" s="172"/>
      <c r="H323" s="172"/>
      <c r="I323" s="175"/>
      <c r="J323" s="186">
        <f>BK323</f>
        <v>0</v>
      </c>
      <c r="K323" s="172"/>
      <c r="L323" s="177"/>
      <c r="M323" s="178"/>
      <c r="N323" s="179"/>
      <c r="O323" s="179"/>
      <c r="P323" s="180">
        <f>SUM(P324:P429)</f>
        <v>0</v>
      </c>
      <c r="Q323" s="179"/>
      <c r="R323" s="180">
        <f>SUM(R324:R429)</f>
        <v>221.88511800000003</v>
      </c>
      <c r="S323" s="179"/>
      <c r="T323" s="181">
        <f>SUM(T324:T429)</f>
        <v>0</v>
      </c>
      <c r="AR323" s="182" t="s">
        <v>87</v>
      </c>
      <c r="AT323" s="183" t="s">
        <v>78</v>
      </c>
      <c r="AU323" s="183" t="s">
        <v>87</v>
      </c>
      <c r="AY323" s="182" t="s">
        <v>134</v>
      </c>
      <c r="BK323" s="184">
        <f>SUM(BK324:BK429)</f>
        <v>0</v>
      </c>
    </row>
    <row r="324" spans="1:65" s="2" customFormat="1" ht="24.15" customHeight="1">
      <c r="A324" s="34"/>
      <c r="B324" s="35"/>
      <c r="C324" s="187" t="s">
        <v>506</v>
      </c>
      <c r="D324" s="187" t="s">
        <v>137</v>
      </c>
      <c r="E324" s="188" t="s">
        <v>507</v>
      </c>
      <c r="F324" s="189" t="s">
        <v>508</v>
      </c>
      <c r="G324" s="190" t="s">
        <v>452</v>
      </c>
      <c r="H324" s="191">
        <v>4</v>
      </c>
      <c r="I324" s="192"/>
      <c r="J324" s="193">
        <f>ROUND(I324*H324,2)</f>
        <v>0</v>
      </c>
      <c r="K324" s="194"/>
      <c r="L324" s="39"/>
      <c r="M324" s="195" t="s">
        <v>1</v>
      </c>
      <c r="N324" s="196" t="s">
        <v>44</v>
      </c>
      <c r="O324" s="71"/>
      <c r="P324" s="197">
        <f>O324*H324</f>
        <v>0</v>
      </c>
      <c r="Q324" s="197">
        <v>0.0007</v>
      </c>
      <c r="R324" s="197">
        <f>Q324*H324</f>
        <v>0.0028</v>
      </c>
      <c r="S324" s="197">
        <v>0</v>
      </c>
      <c r="T324" s="198">
        <f>S324*H324</f>
        <v>0</v>
      </c>
      <c r="U324" s="34"/>
      <c r="V324" s="34"/>
      <c r="W324" s="34"/>
      <c r="X324" s="34"/>
      <c r="Y324" s="34"/>
      <c r="Z324" s="34"/>
      <c r="AA324" s="34"/>
      <c r="AB324" s="34"/>
      <c r="AC324" s="34"/>
      <c r="AD324" s="34"/>
      <c r="AE324" s="34"/>
      <c r="AR324" s="199" t="s">
        <v>155</v>
      </c>
      <c r="AT324" s="199" t="s">
        <v>137</v>
      </c>
      <c r="AU324" s="199" t="s">
        <v>89</v>
      </c>
      <c r="AY324" s="17" t="s">
        <v>134</v>
      </c>
      <c r="BE324" s="200">
        <f>IF(N324="základní",J324,0)</f>
        <v>0</v>
      </c>
      <c r="BF324" s="200">
        <f>IF(N324="snížená",J324,0)</f>
        <v>0</v>
      </c>
      <c r="BG324" s="200">
        <f>IF(N324="zákl. přenesená",J324,0)</f>
        <v>0</v>
      </c>
      <c r="BH324" s="200">
        <f>IF(N324="sníž. přenesená",J324,0)</f>
        <v>0</v>
      </c>
      <c r="BI324" s="200">
        <f>IF(N324="nulová",J324,0)</f>
        <v>0</v>
      </c>
      <c r="BJ324" s="17" t="s">
        <v>87</v>
      </c>
      <c r="BK324" s="200">
        <f>ROUND(I324*H324,2)</f>
        <v>0</v>
      </c>
      <c r="BL324" s="17" t="s">
        <v>155</v>
      </c>
      <c r="BM324" s="199" t="s">
        <v>509</v>
      </c>
    </row>
    <row r="325" spans="1:47" s="2" customFormat="1" ht="18">
      <c r="A325" s="34"/>
      <c r="B325" s="35"/>
      <c r="C325" s="36"/>
      <c r="D325" s="201" t="s">
        <v>143</v>
      </c>
      <c r="E325" s="36"/>
      <c r="F325" s="202" t="s">
        <v>510</v>
      </c>
      <c r="G325" s="36"/>
      <c r="H325" s="36"/>
      <c r="I325" s="203"/>
      <c r="J325" s="36"/>
      <c r="K325" s="36"/>
      <c r="L325" s="39"/>
      <c r="M325" s="204"/>
      <c r="N325" s="205"/>
      <c r="O325" s="71"/>
      <c r="P325" s="71"/>
      <c r="Q325" s="71"/>
      <c r="R325" s="71"/>
      <c r="S325" s="71"/>
      <c r="T325" s="72"/>
      <c r="U325" s="34"/>
      <c r="V325" s="34"/>
      <c r="W325" s="34"/>
      <c r="X325" s="34"/>
      <c r="Y325" s="34"/>
      <c r="Z325" s="34"/>
      <c r="AA325" s="34"/>
      <c r="AB325" s="34"/>
      <c r="AC325" s="34"/>
      <c r="AD325" s="34"/>
      <c r="AE325" s="34"/>
      <c r="AT325" s="17" t="s">
        <v>143</v>
      </c>
      <c r="AU325" s="17" t="s">
        <v>89</v>
      </c>
    </row>
    <row r="326" spans="1:47" s="2" customFormat="1" ht="10">
      <c r="A326" s="34"/>
      <c r="B326" s="35"/>
      <c r="C326" s="36"/>
      <c r="D326" s="207" t="s">
        <v>179</v>
      </c>
      <c r="E326" s="36"/>
      <c r="F326" s="208" t="s">
        <v>511</v>
      </c>
      <c r="G326" s="36"/>
      <c r="H326" s="36"/>
      <c r="I326" s="203"/>
      <c r="J326" s="36"/>
      <c r="K326" s="36"/>
      <c r="L326" s="39"/>
      <c r="M326" s="204"/>
      <c r="N326" s="205"/>
      <c r="O326" s="71"/>
      <c r="P326" s="71"/>
      <c r="Q326" s="71"/>
      <c r="R326" s="71"/>
      <c r="S326" s="71"/>
      <c r="T326" s="72"/>
      <c r="U326" s="34"/>
      <c r="V326" s="34"/>
      <c r="W326" s="34"/>
      <c r="X326" s="34"/>
      <c r="Y326" s="34"/>
      <c r="Z326" s="34"/>
      <c r="AA326" s="34"/>
      <c r="AB326" s="34"/>
      <c r="AC326" s="34"/>
      <c r="AD326" s="34"/>
      <c r="AE326" s="34"/>
      <c r="AT326" s="17" t="s">
        <v>179</v>
      </c>
      <c r="AU326" s="17" t="s">
        <v>89</v>
      </c>
    </row>
    <row r="327" spans="1:47" s="2" customFormat="1" ht="135">
      <c r="A327" s="34"/>
      <c r="B327" s="35"/>
      <c r="C327" s="36"/>
      <c r="D327" s="201" t="s">
        <v>181</v>
      </c>
      <c r="E327" s="36"/>
      <c r="F327" s="206" t="s">
        <v>512</v>
      </c>
      <c r="G327" s="36"/>
      <c r="H327" s="36"/>
      <c r="I327" s="203"/>
      <c r="J327" s="36"/>
      <c r="K327" s="36"/>
      <c r="L327" s="39"/>
      <c r="M327" s="204"/>
      <c r="N327" s="205"/>
      <c r="O327" s="71"/>
      <c r="P327" s="71"/>
      <c r="Q327" s="71"/>
      <c r="R327" s="71"/>
      <c r="S327" s="71"/>
      <c r="T327" s="72"/>
      <c r="U327" s="34"/>
      <c r="V327" s="34"/>
      <c r="W327" s="34"/>
      <c r="X327" s="34"/>
      <c r="Y327" s="34"/>
      <c r="Z327" s="34"/>
      <c r="AA327" s="34"/>
      <c r="AB327" s="34"/>
      <c r="AC327" s="34"/>
      <c r="AD327" s="34"/>
      <c r="AE327" s="34"/>
      <c r="AT327" s="17" t="s">
        <v>181</v>
      </c>
      <c r="AU327" s="17" t="s">
        <v>89</v>
      </c>
    </row>
    <row r="328" spans="2:51" s="13" customFormat="1" ht="10">
      <c r="B328" s="213"/>
      <c r="C328" s="214"/>
      <c r="D328" s="201" t="s">
        <v>244</v>
      </c>
      <c r="E328" s="215" t="s">
        <v>1</v>
      </c>
      <c r="F328" s="216" t="s">
        <v>513</v>
      </c>
      <c r="G328" s="214"/>
      <c r="H328" s="217">
        <v>2</v>
      </c>
      <c r="I328" s="218"/>
      <c r="J328" s="214"/>
      <c r="K328" s="214"/>
      <c r="L328" s="219"/>
      <c r="M328" s="220"/>
      <c r="N328" s="221"/>
      <c r="O328" s="221"/>
      <c r="P328" s="221"/>
      <c r="Q328" s="221"/>
      <c r="R328" s="221"/>
      <c r="S328" s="221"/>
      <c r="T328" s="222"/>
      <c r="AT328" s="223" t="s">
        <v>244</v>
      </c>
      <c r="AU328" s="223" t="s">
        <v>89</v>
      </c>
      <c r="AV328" s="13" t="s">
        <v>89</v>
      </c>
      <c r="AW328" s="13" t="s">
        <v>36</v>
      </c>
      <c r="AX328" s="13" t="s">
        <v>79</v>
      </c>
      <c r="AY328" s="223" t="s">
        <v>134</v>
      </c>
    </row>
    <row r="329" spans="2:51" s="13" customFormat="1" ht="10">
      <c r="B329" s="213"/>
      <c r="C329" s="214"/>
      <c r="D329" s="201" t="s">
        <v>244</v>
      </c>
      <c r="E329" s="215" t="s">
        <v>1</v>
      </c>
      <c r="F329" s="216" t="s">
        <v>514</v>
      </c>
      <c r="G329" s="214"/>
      <c r="H329" s="217">
        <v>1</v>
      </c>
      <c r="I329" s="218"/>
      <c r="J329" s="214"/>
      <c r="K329" s="214"/>
      <c r="L329" s="219"/>
      <c r="M329" s="220"/>
      <c r="N329" s="221"/>
      <c r="O329" s="221"/>
      <c r="P329" s="221"/>
      <c r="Q329" s="221"/>
      <c r="R329" s="221"/>
      <c r="S329" s="221"/>
      <c r="T329" s="222"/>
      <c r="AT329" s="223" t="s">
        <v>244</v>
      </c>
      <c r="AU329" s="223" t="s">
        <v>89</v>
      </c>
      <c r="AV329" s="13" t="s">
        <v>89</v>
      </c>
      <c r="AW329" s="13" t="s">
        <v>36</v>
      </c>
      <c r="AX329" s="13" t="s">
        <v>79</v>
      </c>
      <c r="AY329" s="223" t="s">
        <v>134</v>
      </c>
    </row>
    <row r="330" spans="2:51" s="13" customFormat="1" ht="10">
      <c r="B330" s="213"/>
      <c r="C330" s="214"/>
      <c r="D330" s="201" t="s">
        <v>244</v>
      </c>
      <c r="E330" s="215" t="s">
        <v>1</v>
      </c>
      <c r="F330" s="216" t="s">
        <v>515</v>
      </c>
      <c r="G330" s="214"/>
      <c r="H330" s="217">
        <v>1</v>
      </c>
      <c r="I330" s="218"/>
      <c r="J330" s="214"/>
      <c r="K330" s="214"/>
      <c r="L330" s="219"/>
      <c r="M330" s="220"/>
      <c r="N330" s="221"/>
      <c r="O330" s="221"/>
      <c r="P330" s="221"/>
      <c r="Q330" s="221"/>
      <c r="R330" s="221"/>
      <c r="S330" s="221"/>
      <c r="T330" s="222"/>
      <c r="AT330" s="223" t="s">
        <v>244</v>
      </c>
      <c r="AU330" s="223" t="s">
        <v>89</v>
      </c>
      <c r="AV330" s="13" t="s">
        <v>89</v>
      </c>
      <c r="AW330" s="13" t="s">
        <v>36</v>
      </c>
      <c r="AX330" s="13" t="s">
        <v>79</v>
      </c>
      <c r="AY330" s="223" t="s">
        <v>134</v>
      </c>
    </row>
    <row r="331" spans="1:65" s="2" customFormat="1" ht="24.15" customHeight="1">
      <c r="A331" s="34"/>
      <c r="B331" s="35"/>
      <c r="C331" s="245" t="s">
        <v>516</v>
      </c>
      <c r="D331" s="245" t="s">
        <v>339</v>
      </c>
      <c r="E331" s="246" t="s">
        <v>517</v>
      </c>
      <c r="F331" s="247" t="s">
        <v>518</v>
      </c>
      <c r="G331" s="248" t="s">
        <v>452</v>
      </c>
      <c r="H331" s="249">
        <v>1.02</v>
      </c>
      <c r="I331" s="250"/>
      <c r="J331" s="251">
        <f>ROUND(I331*H331,2)</f>
        <v>0</v>
      </c>
      <c r="K331" s="252"/>
      <c r="L331" s="253"/>
      <c r="M331" s="254" t="s">
        <v>1</v>
      </c>
      <c r="N331" s="255" t="s">
        <v>44</v>
      </c>
      <c r="O331" s="71"/>
      <c r="P331" s="197">
        <f>O331*H331</f>
        <v>0</v>
      </c>
      <c r="Q331" s="197">
        <v>0.0035</v>
      </c>
      <c r="R331" s="197">
        <f>Q331*H331</f>
        <v>0.0035700000000000003</v>
      </c>
      <c r="S331" s="197">
        <v>0</v>
      </c>
      <c r="T331" s="198">
        <f>S331*H331</f>
        <v>0</v>
      </c>
      <c r="U331" s="34"/>
      <c r="V331" s="34"/>
      <c r="W331" s="34"/>
      <c r="X331" s="34"/>
      <c r="Y331" s="34"/>
      <c r="Z331" s="34"/>
      <c r="AA331" s="34"/>
      <c r="AB331" s="34"/>
      <c r="AC331" s="34"/>
      <c r="AD331" s="34"/>
      <c r="AE331" s="34"/>
      <c r="AR331" s="199" t="s">
        <v>175</v>
      </c>
      <c r="AT331" s="199" t="s">
        <v>339</v>
      </c>
      <c r="AU331" s="199" t="s">
        <v>89</v>
      </c>
      <c r="AY331" s="17" t="s">
        <v>134</v>
      </c>
      <c r="BE331" s="200">
        <f>IF(N331="základní",J331,0)</f>
        <v>0</v>
      </c>
      <c r="BF331" s="200">
        <f>IF(N331="snížená",J331,0)</f>
        <v>0</v>
      </c>
      <c r="BG331" s="200">
        <f>IF(N331="zákl. přenesená",J331,0)</f>
        <v>0</v>
      </c>
      <c r="BH331" s="200">
        <f>IF(N331="sníž. přenesená",J331,0)</f>
        <v>0</v>
      </c>
      <c r="BI331" s="200">
        <f>IF(N331="nulová",J331,0)</f>
        <v>0</v>
      </c>
      <c r="BJ331" s="17" t="s">
        <v>87</v>
      </c>
      <c r="BK331" s="200">
        <f>ROUND(I331*H331,2)</f>
        <v>0</v>
      </c>
      <c r="BL331" s="17" t="s">
        <v>155</v>
      </c>
      <c r="BM331" s="199" t="s">
        <v>519</v>
      </c>
    </row>
    <row r="332" spans="1:47" s="2" customFormat="1" ht="10">
      <c r="A332" s="34"/>
      <c r="B332" s="35"/>
      <c r="C332" s="36"/>
      <c r="D332" s="201" t="s">
        <v>143</v>
      </c>
      <c r="E332" s="36"/>
      <c r="F332" s="202" t="s">
        <v>518</v>
      </c>
      <c r="G332" s="36"/>
      <c r="H332" s="36"/>
      <c r="I332" s="203"/>
      <c r="J332" s="36"/>
      <c r="K332" s="36"/>
      <c r="L332" s="39"/>
      <c r="M332" s="204"/>
      <c r="N332" s="205"/>
      <c r="O332" s="71"/>
      <c r="P332" s="71"/>
      <c r="Q332" s="71"/>
      <c r="R332" s="71"/>
      <c r="S332" s="71"/>
      <c r="T332" s="72"/>
      <c r="U332" s="34"/>
      <c r="V332" s="34"/>
      <c r="W332" s="34"/>
      <c r="X332" s="34"/>
      <c r="Y332" s="34"/>
      <c r="Z332" s="34"/>
      <c r="AA332" s="34"/>
      <c r="AB332" s="34"/>
      <c r="AC332" s="34"/>
      <c r="AD332" s="34"/>
      <c r="AE332" s="34"/>
      <c r="AT332" s="17" t="s">
        <v>143</v>
      </c>
      <c r="AU332" s="17" t="s">
        <v>89</v>
      </c>
    </row>
    <row r="333" spans="2:51" s="13" customFormat="1" ht="10">
      <c r="B333" s="213"/>
      <c r="C333" s="214"/>
      <c r="D333" s="201" t="s">
        <v>244</v>
      </c>
      <c r="E333" s="214"/>
      <c r="F333" s="216" t="s">
        <v>520</v>
      </c>
      <c r="G333" s="214"/>
      <c r="H333" s="217">
        <v>1.02</v>
      </c>
      <c r="I333" s="218"/>
      <c r="J333" s="214"/>
      <c r="K333" s="214"/>
      <c r="L333" s="219"/>
      <c r="M333" s="220"/>
      <c r="N333" s="221"/>
      <c r="O333" s="221"/>
      <c r="P333" s="221"/>
      <c r="Q333" s="221"/>
      <c r="R333" s="221"/>
      <c r="S333" s="221"/>
      <c r="T333" s="222"/>
      <c r="AT333" s="223" t="s">
        <v>244</v>
      </c>
      <c r="AU333" s="223" t="s">
        <v>89</v>
      </c>
      <c r="AV333" s="13" t="s">
        <v>89</v>
      </c>
      <c r="AW333" s="13" t="s">
        <v>4</v>
      </c>
      <c r="AX333" s="13" t="s">
        <v>87</v>
      </c>
      <c r="AY333" s="223" t="s">
        <v>134</v>
      </c>
    </row>
    <row r="334" spans="1:65" s="2" customFormat="1" ht="24.15" customHeight="1">
      <c r="A334" s="34"/>
      <c r="B334" s="35"/>
      <c r="C334" s="245" t="s">
        <v>521</v>
      </c>
      <c r="D334" s="245" t="s">
        <v>339</v>
      </c>
      <c r="E334" s="246" t="s">
        <v>522</v>
      </c>
      <c r="F334" s="247" t="s">
        <v>523</v>
      </c>
      <c r="G334" s="248" t="s">
        <v>452</v>
      </c>
      <c r="H334" s="249">
        <v>2.04</v>
      </c>
      <c r="I334" s="250"/>
      <c r="J334" s="251">
        <f>ROUND(I334*H334,2)</f>
        <v>0</v>
      </c>
      <c r="K334" s="252"/>
      <c r="L334" s="253"/>
      <c r="M334" s="254" t="s">
        <v>1</v>
      </c>
      <c r="N334" s="255" t="s">
        <v>44</v>
      </c>
      <c r="O334" s="71"/>
      <c r="P334" s="197">
        <f>O334*H334</f>
        <v>0</v>
      </c>
      <c r="Q334" s="197">
        <v>0.0026</v>
      </c>
      <c r="R334" s="197">
        <f>Q334*H334</f>
        <v>0.005304</v>
      </c>
      <c r="S334" s="197">
        <v>0</v>
      </c>
      <c r="T334" s="198">
        <f>S334*H334</f>
        <v>0</v>
      </c>
      <c r="U334" s="34"/>
      <c r="V334" s="34"/>
      <c r="W334" s="34"/>
      <c r="X334" s="34"/>
      <c r="Y334" s="34"/>
      <c r="Z334" s="34"/>
      <c r="AA334" s="34"/>
      <c r="AB334" s="34"/>
      <c r="AC334" s="34"/>
      <c r="AD334" s="34"/>
      <c r="AE334" s="34"/>
      <c r="AR334" s="199" t="s">
        <v>175</v>
      </c>
      <c r="AT334" s="199" t="s">
        <v>339</v>
      </c>
      <c r="AU334" s="199" t="s">
        <v>89</v>
      </c>
      <c r="AY334" s="17" t="s">
        <v>134</v>
      </c>
      <c r="BE334" s="200">
        <f>IF(N334="základní",J334,0)</f>
        <v>0</v>
      </c>
      <c r="BF334" s="200">
        <f>IF(N334="snížená",J334,0)</f>
        <v>0</v>
      </c>
      <c r="BG334" s="200">
        <f>IF(N334="zákl. přenesená",J334,0)</f>
        <v>0</v>
      </c>
      <c r="BH334" s="200">
        <f>IF(N334="sníž. přenesená",J334,0)</f>
        <v>0</v>
      </c>
      <c r="BI334" s="200">
        <f>IF(N334="nulová",J334,0)</f>
        <v>0</v>
      </c>
      <c r="BJ334" s="17" t="s">
        <v>87</v>
      </c>
      <c r="BK334" s="200">
        <f>ROUND(I334*H334,2)</f>
        <v>0</v>
      </c>
      <c r="BL334" s="17" t="s">
        <v>155</v>
      </c>
      <c r="BM334" s="199" t="s">
        <v>524</v>
      </c>
    </row>
    <row r="335" spans="1:47" s="2" customFormat="1" ht="10">
      <c r="A335" s="34"/>
      <c r="B335" s="35"/>
      <c r="C335" s="36"/>
      <c r="D335" s="201" t="s">
        <v>143</v>
      </c>
      <c r="E335" s="36"/>
      <c r="F335" s="202" t="s">
        <v>523</v>
      </c>
      <c r="G335" s="36"/>
      <c r="H335" s="36"/>
      <c r="I335" s="203"/>
      <c r="J335" s="36"/>
      <c r="K335" s="36"/>
      <c r="L335" s="39"/>
      <c r="M335" s="204"/>
      <c r="N335" s="205"/>
      <c r="O335" s="71"/>
      <c r="P335" s="71"/>
      <c r="Q335" s="71"/>
      <c r="R335" s="71"/>
      <c r="S335" s="71"/>
      <c r="T335" s="72"/>
      <c r="U335" s="34"/>
      <c r="V335" s="34"/>
      <c r="W335" s="34"/>
      <c r="X335" s="34"/>
      <c r="Y335" s="34"/>
      <c r="Z335" s="34"/>
      <c r="AA335" s="34"/>
      <c r="AB335" s="34"/>
      <c r="AC335" s="34"/>
      <c r="AD335" s="34"/>
      <c r="AE335" s="34"/>
      <c r="AT335" s="17" t="s">
        <v>143</v>
      </c>
      <c r="AU335" s="17" t="s">
        <v>89</v>
      </c>
    </row>
    <row r="336" spans="2:51" s="13" customFormat="1" ht="10">
      <c r="B336" s="213"/>
      <c r="C336" s="214"/>
      <c r="D336" s="201" t="s">
        <v>244</v>
      </c>
      <c r="E336" s="215" t="s">
        <v>1</v>
      </c>
      <c r="F336" s="216" t="s">
        <v>89</v>
      </c>
      <c r="G336" s="214"/>
      <c r="H336" s="217">
        <v>2</v>
      </c>
      <c r="I336" s="218"/>
      <c r="J336" s="214"/>
      <c r="K336" s="214"/>
      <c r="L336" s="219"/>
      <c r="M336" s="220"/>
      <c r="N336" s="221"/>
      <c r="O336" s="221"/>
      <c r="P336" s="221"/>
      <c r="Q336" s="221"/>
      <c r="R336" s="221"/>
      <c r="S336" s="221"/>
      <c r="T336" s="222"/>
      <c r="AT336" s="223" t="s">
        <v>244</v>
      </c>
      <c r="AU336" s="223" t="s">
        <v>89</v>
      </c>
      <c r="AV336" s="13" t="s">
        <v>89</v>
      </c>
      <c r="AW336" s="13" t="s">
        <v>36</v>
      </c>
      <c r="AX336" s="13" t="s">
        <v>79</v>
      </c>
      <c r="AY336" s="223" t="s">
        <v>134</v>
      </c>
    </row>
    <row r="337" spans="2:51" s="13" customFormat="1" ht="10">
      <c r="B337" s="213"/>
      <c r="C337" s="214"/>
      <c r="D337" s="201" t="s">
        <v>244</v>
      </c>
      <c r="E337" s="214"/>
      <c r="F337" s="216" t="s">
        <v>525</v>
      </c>
      <c r="G337" s="214"/>
      <c r="H337" s="217">
        <v>2.04</v>
      </c>
      <c r="I337" s="218"/>
      <c r="J337" s="214"/>
      <c r="K337" s="214"/>
      <c r="L337" s="219"/>
      <c r="M337" s="220"/>
      <c r="N337" s="221"/>
      <c r="O337" s="221"/>
      <c r="P337" s="221"/>
      <c r="Q337" s="221"/>
      <c r="R337" s="221"/>
      <c r="S337" s="221"/>
      <c r="T337" s="222"/>
      <c r="AT337" s="223" t="s">
        <v>244</v>
      </c>
      <c r="AU337" s="223" t="s">
        <v>89</v>
      </c>
      <c r="AV337" s="13" t="s">
        <v>89</v>
      </c>
      <c r="AW337" s="13" t="s">
        <v>4</v>
      </c>
      <c r="AX337" s="13" t="s">
        <v>87</v>
      </c>
      <c r="AY337" s="223" t="s">
        <v>134</v>
      </c>
    </row>
    <row r="338" spans="1:65" s="2" customFormat="1" ht="21.75" customHeight="1">
      <c r="A338" s="34"/>
      <c r="B338" s="35"/>
      <c r="C338" s="245" t="s">
        <v>526</v>
      </c>
      <c r="D338" s="245" t="s">
        <v>339</v>
      </c>
      <c r="E338" s="246" t="s">
        <v>527</v>
      </c>
      <c r="F338" s="247" t="s">
        <v>528</v>
      </c>
      <c r="G338" s="248" t="s">
        <v>452</v>
      </c>
      <c r="H338" s="249">
        <v>1.02</v>
      </c>
      <c r="I338" s="250"/>
      <c r="J338" s="251">
        <f>ROUND(I338*H338,2)</f>
        <v>0</v>
      </c>
      <c r="K338" s="252"/>
      <c r="L338" s="253"/>
      <c r="M338" s="254" t="s">
        <v>1</v>
      </c>
      <c r="N338" s="255" t="s">
        <v>44</v>
      </c>
      <c r="O338" s="71"/>
      <c r="P338" s="197">
        <f>O338*H338</f>
        <v>0</v>
      </c>
      <c r="Q338" s="197">
        <v>0.0009</v>
      </c>
      <c r="R338" s="197">
        <f>Q338*H338</f>
        <v>0.000918</v>
      </c>
      <c r="S338" s="197">
        <v>0</v>
      </c>
      <c r="T338" s="198">
        <f>S338*H338</f>
        <v>0</v>
      </c>
      <c r="U338" s="34"/>
      <c r="V338" s="34"/>
      <c r="W338" s="34"/>
      <c r="X338" s="34"/>
      <c r="Y338" s="34"/>
      <c r="Z338" s="34"/>
      <c r="AA338" s="34"/>
      <c r="AB338" s="34"/>
      <c r="AC338" s="34"/>
      <c r="AD338" s="34"/>
      <c r="AE338" s="34"/>
      <c r="AR338" s="199" t="s">
        <v>175</v>
      </c>
      <c r="AT338" s="199" t="s">
        <v>339</v>
      </c>
      <c r="AU338" s="199" t="s">
        <v>89</v>
      </c>
      <c r="AY338" s="17" t="s">
        <v>134</v>
      </c>
      <c r="BE338" s="200">
        <f>IF(N338="základní",J338,0)</f>
        <v>0</v>
      </c>
      <c r="BF338" s="200">
        <f>IF(N338="snížená",J338,0)</f>
        <v>0</v>
      </c>
      <c r="BG338" s="200">
        <f>IF(N338="zákl. přenesená",J338,0)</f>
        <v>0</v>
      </c>
      <c r="BH338" s="200">
        <f>IF(N338="sníž. přenesená",J338,0)</f>
        <v>0</v>
      </c>
      <c r="BI338" s="200">
        <f>IF(N338="nulová",J338,0)</f>
        <v>0</v>
      </c>
      <c r="BJ338" s="17" t="s">
        <v>87</v>
      </c>
      <c r="BK338" s="200">
        <f>ROUND(I338*H338,2)</f>
        <v>0</v>
      </c>
      <c r="BL338" s="17" t="s">
        <v>155</v>
      </c>
      <c r="BM338" s="199" t="s">
        <v>529</v>
      </c>
    </row>
    <row r="339" spans="1:47" s="2" customFormat="1" ht="10">
      <c r="A339" s="34"/>
      <c r="B339" s="35"/>
      <c r="C339" s="36"/>
      <c r="D339" s="201" t="s">
        <v>143</v>
      </c>
      <c r="E339" s="36"/>
      <c r="F339" s="202" t="s">
        <v>528</v>
      </c>
      <c r="G339" s="36"/>
      <c r="H339" s="36"/>
      <c r="I339" s="203"/>
      <c r="J339" s="36"/>
      <c r="K339" s="36"/>
      <c r="L339" s="39"/>
      <c r="M339" s="204"/>
      <c r="N339" s="205"/>
      <c r="O339" s="71"/>
      <c r="P339" s="71"/>
      <c r="Q339" s="71"/>
      <c r="R339" s="71"/>
      <c r="S339" s="71"/>
      <c r="T339" s="72"/>
      <c r="U339" s="34"/>
      <c r="V339" s="34"/>
      <c r="W339" s="34"/>
      <c r="X339" s="34"/>
      <c r="Y339" s="34"/>
      <c r="Z339" s="34"/>
      <c r="AA339" s="34"/>
      <c r="AB339" s="34"/>
      <c r="AC339" s="34"/>
      <c r="AD339" s="34"/>
      <c r="AE339" s="34"/>
      <c r="AT339" s="17" t="s">
        <v>143</v>
      </c>
      <c r="AU339" s="17" t="s">
        <v>89</v>
      </c>
    </row>
    <row r="340" spans="2:51" s="13" customFormat="1" ht="10">
      <c r="B340" s="213"/>
      <c r="C340" s="214"/>
      <c r="D340" s="201" t="s">
        <v>244</v>
      </c>
      <c r="E340" s="214"/>
      <c r="F340" s="216" t="s">
        <v>520</v>
      </c>
      <c r="G340" s="214"/>
      <c r="H340" s="217">
        <v>1.02</v>
      </c>
      <c r="I340" s="218"/>
      <c r="J340" s="214"/>
      <c r="K340" s="214"/>
      <c r="L340" s="219"/>
      <c r="M340" s="220"/>
      <c r="N340" s="221"/>
      <c r="O340" s="221"/>
      <c r="P340" s="221"/>
      <c r="Q340" s="221"/>
      <c r="R340" s="221"/>
      <c r="S340" s="221"/>
      <c r="T340" s="222"/>
      <c r="AT340" s="223" t="s">
        <v>244</v>
      </c>
      <c r="AU340" s="223" t="s">
        <v>89</v>
      </c>
      <c r="AV340" s="13" t="s">
        <v>89</v>
      </c>
      <c r="AW340" s="13" t="s">
        <v>4</v>
      </c>
      <c r="AX340" s="13" t="s">
        <v>87</v>
      </c>
      <c r="AY340" s="223" t="s">
        <v>134</v>
      </c>
    </row>
    <row r="341" spans="1:65" s="2" customFormat="1" ht="24.15" customHeight="1">
      <c r="A341" s="34"/>
      <c r="B341" s="35"/>
      <c r="C341" s="187" t="s">
        <v>530</v>
      </c>
      <c r="D341" s="187" t="s">
        <v>137</v>
      </c>
      <c r="E341" s="188" t="s">
        <v>531</v>
      </c>
      <c r="F341" s="189" t="s">
        <v>532</v>
      </c>
      <c r="G341" s="190" t="s">
        <v>452</v>
      </c>
      <c r="H341" s="191">
        <v>6</v>
      </c>
      <c r="I341" s="192"/>
      <c r="J341" s="193">
        <f>ROUND(I341*H341,2)</f>
        <v>0</v>
      </c>
      <c r="K341" s="194"/>
      <c r="L341" s="39"/>
      <c r="M341" s="195" t="s">
        <v>1</v>
      </c>
      <c r="N341" s="196" t="s">
        <v>44</v>
      </c>
      <c r="O341" s="71"/>
      <c r="P341" s="197">
        <f>O341*H341</f>
        <v>0</v>
      </c>
      <c r="Q341" s="197">
        <v>0.11241</v>
      </c>
      <c r="R341" s="197">
        <f>Q341*H341</f>
        <v>0.67446</v>
      </c>
      <c r="S341" s="197">
        <v>0</v>
      </c>
      <c r="T341" s="198">
        <f>S341*H341</f>
        <v>0</v>
      </c>
      <c r="U341" s="34"/>
      <c r="V341" s="34"/>
      <c r="W341" s="34"/>
      <c r="X341" s="34"/>
      <c r="Y341" s="34"/>
      <c r="Z341" s="34"/>
      <c r="AA341" s="34"/>
      <c r="AB341" s="34"/>
      <c r="AC341" s="34"/>
      <c r="AD341" s="34"/>
      <c r="AE341" s="34"/>
      <c r="AR341" s="199" t="s">
        <v>155</v>
      </c>
      <c r="AT341" s="199" t="s">
        <v>137</v>
      </c>
      <c r="AU341" s="199" t="s">
        <v>89</v>
      </c>
      <c r="AY341" s="17" t="s">
        <v>134</v>
      </c>
      <c r="BE341" s="200">
        <f>IF(N341="základní",J341,0)</f>
        <v>0</v>
      </c>
      <c r="BF341" s="200">
        <f>IF(N341="snížená",J341,0)</f>
        <v>0</v>
      </c>
      <c r="BG341" s="200">
        <f>IF(N341="zákl. přenesená",J341,0)</f>
        <v>0</v>
      </c>
      <c r="BH341" s="200">
        <f>IF(N341="sníž. přenesená",J341,0)</f>
        <v>0</v>
      </c>
      <c r="BI341" s="200">
        <f>IF(N341="nulová",J341,0)</f>
        <v>0</v>
      </c>
      <c r="BJ341" s="17" t="s">
        <v>87</v>
      </c>
      <c r="BK341" s="200">
        <f>ROUND(I341*H341,2)</f>
        <v>0</v>
      </c>
      <c r="BL341" s="17" t="s">
        <v>155</v>
      </c>
      <c r="BM341" s="199" t="s">
        <v>533</v>
      </c>
    </row>
    <row r="342" spans="1:47" s="2" customFormat="1" ht="10">
      <c r="A342" s="34"/>
      <c r="B342" s="35"/>
      <c r="C342" s="36"/>
      <c r="D342" s="201" t="s">
        <v>143</v>
      </c>
      <c r="E342" s="36"/>
      <c r="F342" s="202" t="s">
        <v>534</v>
      </c>
      <c r="G342" s="36"/>
      <c r="H342" s="36"/>
      <c r="I342" s="203"/>
      <c r="J342" s="36"/>
      <c r="K342" s="36"/>
      <c r="L342" s="39"/>
      <c r="M342" s="204"/>
      <c r="N342" s="205"/>
      <c r="O342" s="71"/>
      <c r="P342" s="71"/>
      <c r="Q342" s="71"/>
      <c r="R342" s="71"/>
      <c r="S342" s="71"/>
      <c r="T342" s="72"/>
      <c r="U342" s="34"/>
      <c r="V342" s="34"/>
      <c r="W342" s="34"/>
      <c r="X342" s="34"/>
      <c r="Y342" s="34"/>
      <c r="Z342" s="34"/>
      <c r="AA342" s="34"/>
      <c r="AB342" s="34"/>
      <c r="AC342" s="34"/>
      <c r="AD342" s="34"/>
      <c r="AE342" s="34"/>
      <c r="AT342" s="17" t="s">
        <v>143</v>
      </c>
      <c r="AU342" s="17" t="s">
        <v>89</v>
      </c>
    </row>
    <row r="343" spans="1:47" s="2" customFormat="1" ht="10">
      <c r="A343" s="34"/>
      <c r="B343" s="35"/>
      <c r="C343" s="36"/>
      <c r="D343" s="207" t="s">
        <v>179</v>
      </c>
      <c r="E343" s="36"/>
      <c r="F343" s="208" t="s">
        <v>535</v>
      </c>
      <c r="G343" s="36"/>
      <c r="H343" s="36"/>
      <c r="I343" s="203"/>
      <c r="J343" s="36"/>
      <c r="K343" s="36"/>
      <c r="L343" s="39"/>
      <c r="M343" s="204"/>
      <c r="N343" s="205"/>
      <c r="O343" s="71"/>
      <c r="P343" s="71"/>
      <c r="Q343" s="71"/>
      <c r="R343" s="71"/>
      <c r="S343" s="71"/>
      <c r="T343" s="72"/>
      <c r="U343" s="34"/>
      <c r="V343" s="34"/>
      <c r="W343" s="34"/>
      <c r="X343" s="34"/>
      <c r="Y343" s="34"/>
      <c r="Z343" s="34"/>
      <c r="AA343" s="34"/>
      <c r="AB343" s="34"/>
      <c r="AC343" s="34"/>
      <c r="AD343" s="34"/>
      <c r="AE343" s="34"/>
      <c r="AT343" s="17" t="s">
        <v>179</v>
      </c>
      <c r="AU343" s="17" t="s">
        <v>89</v>
      </c>
    </row>
    <row r="344" spans="1:47" s="2" customFormat="1" ht="81">
      <c r="A344" s="34"/>
      <c r="B344" s="35"/>
      <c r="C344" s="36"/>
      <c r="D344" s="201" t="s">
        <v>181</v>
      </c>
      <c r="E344" s="36"/>
      <c r="F344" s="206" t="s">
        <v>536</v>
      </c>
      <c r="G344" s="36"/>
      <c r="H344" s="36"/>
      <c r="I344" s="203"/>
      <c r="J344" s="36"/>
      <c r="K344" s="36"/>
      <c r="L344" s="39"/>
      <c r="M344" s="204"/>
      <c r="N344" s="205"/>
      <c r="O344" s="71"/>
      <c r="P344" s="71"/>
      <c r="Q344" s="71"/>
      <c r="R344" s="71"/>
      <c r="S344" s="71"/>
      <c r="T344" s="72"/>
      <c r="U344" s="34"/>
      <c r="V344" s="34"/>
      <c r="W344" s="34"/>
      <c r="X344" s="34"/>
      <c r="Y344" s="34"/>
      <c r="Z344" s="34"/>
      <c r="AA344" s="34"/>
      <c r="AB344" s="34"/>
      <c r="AC344" s="34"/>
      <c r="AD344" s="34"/>
      <c r="AE344" s="34"/>
      <c r="AT344" s="17" t="s">
        <v>181</v>
      </c>
      <c r="AU344" s="17" t="s">
        <v>89</v>
      </c>
    </row>
    <row r="345" spans="1:65" s="2" customFormat="1" ht="21.75" customHeight="1">
      <c r="A345" s="34"/>
      <c r="B345" s="35"/>
      <c r="C345" s="245" t="s">
        <v>537</v>
      </c>
      <c r="D345" s="245" t="s">
        <v>339</v>
      </c>
      <c r="E345" s="246" t="s">
        <v>538</v>
      </c>
      <c r="F345" s="247" t="s">
        <v>539</v>
      </c>
      <c r="G345" s="248" t="s">
        <v>452</v>
      </c>
      <c r="H345" s="249">
        <v>6</v>
      </c>
      <c r="I345" s="250"/>
      <c r="J345" s="251">
        <f>ROUND(I345*H345,2)</f>
        <v>0</v>
      </c>
      <c r="K345" s="252"/>
      <c r="L345" s="253"/>
      <c r="M345" s="254" t="s">
        <v>1</v>
      </c>
      <c r="N345" s="255" t="s">
        <v>44</v>
      </c>
      <c r="O345" s="71"/>
      <c r="P345" s="197">
        <f>O345*H345</f>
        <v>0</v>
      </c>
      <c r="Q345" s="197">
        <v>0.0061</v>
      </c>
      <c r="R345" s="197">
        <f>Q345*H345</f>
        <v>0.0366</v>
      </c>
      <c r="S345" s="197">
        <v>0</v>
      </c>
      <c r="T345" s="198">
        <f>S345*H345</f>
        <v>0</v>
      </c>
      <c r="U345" s="34"/>
      <c r="V345" s="34"/>
      <c r="W345" s="34"/>
      <c r="X345" s="34"/>
      <c r="Y345" s="34"/>
      <c r="Z345" s="34"/>
      <c r="AA345" s="34"/>
      <c r="AB345" s="34"/>
      <c r="AC345" s="34"/>
      <c r="AD345" s="34"/>
      <c r="AE345" s="34"/>
      <c r="AR345" s="199" t="s">
        <v>175</v>
      </c>
      <c r="AT345" s="199" t="s">
        <v>339</v>
      </c>
      <c r="AU345" s="199" t="s">
        <v>89</v>
      </c>
      <c r="AY345" s="17" t="s">
        <v>134</v>
      </c>
      <c r="BE345" s="200">
        <f>IF(N345="základní",J345,0)</f>
        <v>0</v>
      </c>
      <c r="BF345" s="200">
        <f>IF(N345="snížená",J345,0)</f>
        <v>0</v>
      </c>
      <c r="BG345" s="200">
        <f>IF(N345="zákl. přenesená",J345,0)</f>
        <v>0</v>
      </c>
      <c r="BH345" s="200">
        <f>IF(N345="sníž. přenesená",J345,0)</f>
        <v>0</v>
      </c>
      <c r="BI345" s="200">
        <f>IF(N345="nulová",J345,0)</f>
        <v>0</v>
      </c>
      <c r="BJ345" s="17" t="s">
        <v>87</v>
      </c>
      <c r="BK345" s="200">
        <f>ROUND(I345*H345,2)</f>
        <v>0</v>
      </c>
      <c r="BL345" s="17" t="s">
        <v>155</v>
      </c>
      <c r="BM345" s="199" t="s">
        <v>540</v>
      </c>
    </row>
    <row r="346" spans="1:47" s="2" customFormat="1" ht="10">
      <c r="A346" s="34"/>
      <c r="B346" s="35"/>
      <c r="C346" s="36"/>
      <c r="D346" s="201" t="s">
        <v>143</v>
      </c>
      <c r="E346" s="36"/>
      <c r="F346" s="202" t="s">
        <v>539</v>
      </c>
      <c r="G346" s="36"/>
      <c r="H346" s="36"/>
      <c r="I346" s="203"/>
      <c r="J346" s="36"/>
      <c r="K346" s="36"/>
      <c r="L346" s="39"/>
      <c r="M346" s="204"/>
      <c r="N346" s="205"/>
      <c r="O346" s="71"/>
      <c r="P346" s="71"/>
      <c r="Q346" s="71"/>
      <c r="R346" s="71"/>
      <c r="S346" s="71"/>
      <c r="T346" s="72"/>
      <c r="U346" s="34"/>
      <c r="V346" s="34"/>
      <c r="W346" s="34"/>
      <c r="X346" s="34"/>
      <c r="Y346" s="34"/>
      <c r="Z346" s="34"/>
      <c r="AA346" s="34"/>
      <c r="AB346" s="34"/>
      <c r="AC346" s="34"/>
      <c r="AD346" s="34"/>
      <c r="AE346" s="34"/>
      <c r="AT346" s="17" t="s">
        <v>143</v>
      </c>
      <c r="AU346" s="17" t="s">
        <v>89</v>
      </c>
    </row>
    <row r="347" spans="1:65" s="2" customFormat="1" ht="16.5" customHeight="1">
      <c r="A347" s="34"/>
      <c r="B347" s="35"/>
      <c r="C347" s="245" t="s">
        <v>541</v>
      </c>
      <c r="D347" s="245" t="s">
        <v>339</v>
      </c>
      <c r="E347" s="246" t="s">
        <v>542</v>
      </c>
      <c r="F347" s="247" t="s">
        <v>543</v>
      </c>
      <c r="G347" s="248" t="s">
        <v>452</v>
      </c>
      <c r="H347" s="249">
        <v>6</v>
      </c>
      <c r="I347" s="250"/>
      <c r="J347" s="251">
        <f>ROUND(I347*H347,2)</f>
        <v>0</v>
      </c>
      <c r="K347" s="252"/>
      <c r="L347" s="253"/>
      <c r="M347" s="254" t="s">
        <v>1</v>
      </c>
      <c r="N347" s="255" t="s">
        <v>44</v>
      </c>
      <c r="O347" s="71"/>
      <c r="P347" s="197">
        <f>O347*H347</f>
        <v>0</v>
      </c>
      <c r="Q347" s="197">
        <v>0.003</v>
      </c>
      <c r="R347" s="197">
        <f>Q347*H347</f>
        <v>0.018000000000000002</v>
      </c>
      <c r="S347" s="197">
        <v>0</v>
      </c>
      <c r="T347" s="198">
        <f>S347*H347</f>
        <v>0</v>
      </c>
      <c r="U347" s="34"/>
      <c r="V347" s="34"/>
      <c r="W347" s="34"/>
      <c r="X347" s="34"/>
      <c r="Y347" s="34"/>
      <c r="Z347" s="34"/>
      <c r="AA347" s="34"/>
      <c r="AB347" s="34"/>
      <c r="AC347" s="34"/>
      <c r="AD347" s="34"/>
      <c r="AE347" s="34"/>
      <c r="AR347" s="199" t="s">
        <v>544</v>
      </c>
      <c r="AT347" s="199" t="s">
        <v>339</v>
      </c>
      <c r="AU347" s="199" t="s">
        <v>89</v>
      </c>
      <c r="AY347" s="17" t="s">
        <v>134</v>
      </c>
      <c r="BE347" s="200">
        <f>IF(N347="základní",J347,0)</f>
        <v>0</v>
      </c>
      <c r="BF347" s="200">
        <f>IF(N347="snížená",J347,0)</f>
        <v>0</v>
      </c>
      <c r="BG347" s="200">
        <f>IF(N347="zákl. přenesená",J347,0)</f>
        <v>0</v>
      </c>
      <c r="BH347" s="200">
        <f>IF(N347="sníž. přenesená",J347,0)</f>
        <v>0</v>
      </c>
      <c r="BI347" s="200">
        <f>IF(N347="nulová",J347,0)</f>
        <v>0</v>
      </c>
      <c r="BJ347" s="17" t="s">
        <v>87</v>
      </c>
      <c r="BK347" s="200">
        <f>ROUND(I347*H347,2)</f>
        <v>0</v>
      </c>
      <c r="BL347" s="17" t="s">
        <v>544</v>
      </c>
      <c r="BM347" s="199" t="s">
        <v>545</v>
      </c>
    </row>
    <row r="348" spans="1:47" s="2" customFormat="1" ht="10">
      <c r="A348" s="34"/>
      <c r="B348" s="35"/>
      <c r="C348" s="36"/>
      <c r="D348" s="201" t="s">
        <v>143</v>
      </c>
      <c r="E348" s="36"/>
      <c r="F348" s="202" t="s">
        <v>546</v>
      </c>
      <c r="G348" s="36"/>
      <c r="H348" s="36"/>
      <c r="I348" s="203"/>
      <c r="J348" s="36"/>
      <c r="K348" s="36"/>
      <c r="L348" s="39"/>
      <c r="M348" s="204"/>
      <c r="N348" s="205"/>
      <c r="O348" s="71"/>
      <c r="P348" s="71"/>
      <c r="Q348" s="71"/>
      <c r="R348" s="71"/>
      <c r="S348" s="71"/>
      <c r="T348" s="72"/>
      <c r="U348" s="34"/>
      <c r="V348" s="34"/>
      <c r="W348" s="34"/>
      <c r="X348" s="34"/>
      <c r="Y348" s="34"/>
      <c r="Z348" s="34"/>
      <c r="AA348" s="34"/>
      <c r="AB348" s="34"/>
      <c r="AC348" s="34"/>
      <c r="AD348" s="34"/>
      <c r="AE348" s="34"/>
      <c r="AT348" s="17" t="s">
        <v>143</v>
      </c>
      <c r="AU348" s="17" t="s">
        <v>89</v>
      </c>
    </row>
    <row r="349" spans="1:65" s="2" customFormat="1" ht="16.5" customHeight="1">
      <c r="A349" s="34"/>
      <c r="B349" s="35"/>
      <c r="C349" s="245" t="s">
        <v>547</v>
      </c>
      <c r="D349" s="245" t="s">
        <v>339</v>
      </c>
      <c r="E349" s="246" t="s">
        <v>548</v>
      </c>
      <c r="F349" s="247" t="s">
        <v>549</v>
      </c>
      <c r="G349" s="248" t="s">
        <v>452</v>
      </c>
      <c r="H349" s="249">
        <v>6</v>
      </c>
      <c r="I349" s="250"/>
      <c r="J349" s="251">
        <f>ROUND(I349*H349,2)</f>
        <v>0</v>
      </c>
      <c r="K349" s="252"/>
      <c r="L349" s="253"/>
      <c r="M349" s="254" t="s">
        <v>1</v>
      </c>
      <c r="N349" s="255" t="s">
        <v>44</v>
      </c>
      <c r="O349" s="71"/>
      <c r="P349" s="197">
        <f>O349*H349</f>
        <v>0</v>
      </c>
      <c r="Q349" s="197">
        <v>0.0001</v>
      </c>
      <c r="R349" s="197">
        <f>Q349*H349</f>
        <v>0.0006000000000000001</v>
      </c>
      <c r="S349" s="197">
        <v>0</v>
      </c>
      <c r="T349" s="198">
        <f>S349*H349</f>
        <v>0</v>
      </c>
      <c r="U349" s="34"/>
      <c r="V349" s="34"/>
      <c r="W349" s="34"/>
      <c r="X349" s="34"/>
      <c r="Y349" s="34"/>
      <c r="Z349" s="34"/>
      <c r="AA349" s="34"/>
      <c r="AB349" s="34"/>
      <c r="AC349" s="34"/>
      <c r="AD349" s="34"/>
      <c r="AE349" s="34"/>
      <c r="AR349" s="199" t="s">
        <v>544</v>
      </c>
      <c r="AT349" s="199" t="s">
        <v>339</v>
      </c>
      <c r="AU349" s="199" t="s">
        <v>89</v>
      </c>
      <c r="AY349" s="17" t="s">
        <v>134</v>
      </c>
      <c r="BE349" s="200">
        <f>IF(N349="základní",J349,0)</f>
        <v>0</v>
      </c>
      <c r="BF349" s="200">
        <f>IF(N349="snížená",J349,0)</f>
        <v>0</v>
      </c>
      <c r="BG349" s="200">
        <f>IF(N349="zákl. přenesená",J349,0)</f>
        <v>0</v>
      </c>
      <c r="BH349" s="200">
        <f>IF(N349="sníž. přenesená",J349,0)</f>
        <v>0</v>
      </c>
      <c r="BI349" s="200">
        <f>IF(N349="nulová",J349,0)</f>
        <v>0</v>
      </c>
      <c r="BJ349" s="17" t="s">
        <v>87</v>
      </c>
      <c r="BK349" s="200">
        <f>ROUND(I349*H349,2)</f>
        <v>0</v>
      </c>
      <c r="BL349" s="17" t="s">
        <v>544</v>
      </c>
      <c r="BM349" s="199" t="s">
        <v>550</v>
      </c>
    </row>
    <row r="350" spans="1:47" s="2" customFormat="1" ht="10">
      <c r="A350" s="34"/>
      <c r="B350" s="35"/>
      <c r="C350" s="36"/>
      <c r="D350" s="201" t="s">
        <v>143</v>
      </c>
      <c r="E350" s="36"/>
      <c r="F350" s="202" t="s">
        <v>549</v>
      </c>
      <c r="G350" s="36"/>
      <c r="H350" s="36"/>
      <c r="I350" s="203"/>
      <c r="J350" s="36"/>
      <c r="K350" s="36"/>
      <c r="L350" s="39"/>
      <c r="M350" s="204"/>
      <c r="N350" s="205"/>
      <c r="O350" s="71"/>
      <c r="P350" s="71"/>
      <c r="Q350" s="71"/>
      <c r="R350" s="71"/>
      <c r="S350" s="71"/>
      <c r="T350" s="72"/>
      <c r="U350" s="34"/>
      <c r="V350" s="34"/>
      <c r="W350" s="34"/>
      <c r="X350" s="34"/>
      <c r="Y350" s="34"/>
      <c r="Z350" s="34"/>
      <c r="AA350" s="34"/>
      <c r="AB350" s="34"/>
      <c r="AC350" s="34"/>
      <c r="AD350" s="34"/>
      <c r="AE350" s="34"/>
      <c r="AT350" s="17" t="s">
        <v>143</v>
      </c>
      <c r="AU350" s="17" t="s">
        <v>89</v>
      </c>
    </row>
    <row r="351" spans="1:65" s="2" customFormat="1" ht="16.5" customHeight="1">
      <c r="A351" s="34"/>
      <c r="B351" s="35"/>
      <c r="C351" s="245" t="s">
        <v>551</v>
      </c>
      <c r="D351" s="245" t="s">
        <v>339</v>
      </c>
      <c r="E351" s="246" t="s">
        <v>552</v>
      </c>
      <c r="F351" s="247" t="s">
        <v>553</v>
      </c>
      <c r="G351" s="248" t="s">
        <v>452</v>
      </c>
      <c r="H351" s="249">
        <v>22</v>
      </c>
      <c r="I351" s="250"/>
      <c r="J351" s="251">
        <f>ROUND(I351*H351,2)</f>
        <v>0</v>
      </c>
      <c r="K351" s="252"/>
      <c r="L351" s="253"/>
      <c r="M351" s="254" t="s">
        <v>1</v>
      </c>
      <c r="N351" s="255" t="s">
        <v>44</v>
      </c>
      <c r="O351" s="71"/>
      <c r="P351" s="197">
        <f>O351*H351</f>
        <v>0</v>
      </c>
      <c r="Q351" s="197">
        <v>0.00035</v>
      </c>
      <c r="R351" s="197">
        <f>Q351*H351</f>
        <v>0.0077</v>
      </c>
      <c r="S351" s="197">
        <v>0</v>
      </c>
      <c r="T351" s="198">
        <f>S351*H351</f>
        <v>0</v>
      </c>
      <c r="U351" s="34"/>
      <c r="V351" s="34"/>
      <c r="W351" s="34"/>
      <c r="X351" s="34"/>
      <c r="Y351" s="34"/>
      <c r="Z351" s="34"/>
      <c r="AA351" s="34"/>
      <c r="AB351" s="34"/>
      <c r="AC351" s="34"/>
      <c r="AD351" s="34"/>
      <c r="AE351" s="34"/>
      <c r="AR351" s="199" t="s">
        <v>544</v>
      </c>
      <c r="AT351" s="199" t="s">
        <v>339</v>
      </c>
      <c r="AU351" s="199" t="s">
        <v>89</v>
      </c>
      <c r="AY351" s="17" t="s">
        <v>134</v>
      </c>
      <c r="BE351" s="200">
        <f>IF(N351="základní",J351,0)</f>
        <v>0</v>
      </c>
      <c r="BF351" s="200">
        <f>IF(N351="snížená",J351,0)</f>
        <v>0</v>
      </c>
      <c r="BG351" s="200">
        <f>IF(N351="zákl. přenesená",J351,0)</f>
        <v>0</v>
      </c>
      <c r="BH351" s="200">
        <f>IF(N351="sníž. přenesená",J351,0)</f>
        <v>0</v>
      </c>
      <c r="BI351" s="200">
        <f>IF(N351="nulová",J351,0)</f>
        <v>0</v>
      </c>
      <c r="BJ351" s="17" t="s">
        <v>87</v>
      </c>
      <c r="BK351" s="200">
        <f>ROUND(I351*H351,2)</f>
        <v>0</v>
      </c>
      <c r="BL351" s="17" t="s">
        <v>544</v>
      </c>
      <c r="BM351" s="199" t="s">
        <v>554</v>
      </c>
    </row>
    <row r="352" spans="1:47" s="2" customFormat="1" ht="10">
      <c r="A352" s="34"/>
      <c r="B352" s="35"/>
      <c r="C352" s="36"/>
      <c r="D352" s="201" t="s">
        <v>143</v>
      </c>
      <c r="E352" s="36"/>
      <c r="F352" s="202" t="s">
        <v>555</v>
      </c>
      <c r="G352" s="36"/>
      <c r="H352" s="36"/>
      <c r="I352" s="203"/>
      <c r="J352" s="36"/>
      <c r="K352" s="36"/>
      <c r="L352" s="39"/>
      <c r="M352" s="204"/>
      <c r="N352" s="205"/>
      <c r="O352" s="71"/>
      <c r="P352" s="71"/>
      <c r="Q352" s="71"/>
      <c r="R352" s="71"/>
      <c r="S352" s="71"/>
      <c r="T352" s="72"/>
      <c r="U352" s="34"/>
      <c r="V352" s="34"/>
      <c r="W352" s="34"/>
      <c r="X352" s="34"/>
      <c r="Y352" s="34"/>
      <c r="Z352" s="34"/>
      <c r="AA352" s="34"/>
      <c r="AB352" s="34"/>
      <c r="AC352" s="34"/>
      <c r="AD352" s="34"/>
      <c r="AE352" s="34"/>
      <c r="AT352" s="17" t="s">
        <v>143</v>
      </c>
      <c r="AU352" s="17" t="s">
        <v>89</v>
      </c>
    </row>
    <row r="353" spans="2:51" s="13" customFormat="1" ht="10">
      <c r="B353" s="213"/>
      <c r="C353" s="214"/>
      <c r="D353" s="201" t="s">
        <v>244</v>
      </c>
      <c r="E353" s="215" t="s">
        <v>1</v>
      </c>
      <c r="F353" s="216" t="s">
        <v>556</v>
      </c>
      <c r="G353" s="214"/>
      <c r="H353" s="217">
        <v>22</v>
      </c>
      <c r="I353" s="218"/>
      <c r="J353" s="214"/>
      <c r="K353" s="214"/>
      <c r="L353" s="219"/>
      <c r="M353" s="220"/>
      <c r="N353" s="221"/>
      <c r="O353" s="221"/>
      <c r="P353" s="221"/>
      <c r="Q353" s="221"/>
      <c r="R353" s="221"/>
      <c r="S353" s="221"/>
      <c r="T353" s="222"/>
      <c r="AT353" s="223" t="s">
        <v>244</v>
      </c>
      <c r="AU353" s="223" t="s">
        <v>89</v>
      </c>
      <c r="AV353" s="13" t="s">
        <v>89</v>
      </c>
      <c r="AW353" s="13" t="s">
        <v>36</v>
      </c>
      <c r="AX353" s="13" t="s">
        <v>79</v>
      </c>
      <c r="AY353" s="223" t="s">
        <v>134</v>
      </c>
    </row>
    <row r="354" spans="1:65" s="2" customFormat="1" ht="24.15" customHeight="1">
      <c r="A354" s="34"/>
      <c r="B354" s="35"/>
      <c r="C354" s="187" t="s">
        <v>557</v>
      </c>
      <c r="D354" s="187" t="s">
        <v>137</v>
      </c>
      <c r="E354" s="188" t="s">
        <v>558</v>
      </c>
      <c r="F354" s="189" t="s">
        <v>559</v>
      </c>
      <c r="G354" s="190" t="s">
        <v>452</v>
      </c>
      <c r="H354" s="191">
        <v>9</v>
      </c>
      <c r="I354" s="192"/>
      <c r="J354" s="193">
        <f>ROUND(I354*H354,2)</f>
        <v>0</v>
      </c>
      <c r="K354" s="194"/>
      <c r="L354" s="39"/>
      <c r="M354" s="195" t="s">
        <v>1</v>
      </c>
      <c r="N354" s="196" t="s">
        <v>44</v>
      </c>
      <c r="O354" s="71"/>
      <c r="P354" s="197">
        <f>O354*H354</f>
        <v>0</v>
      </c>
      <c r="Q354" s="197">
        <v>0.11241</v>
      </c>
      <c r="R354" s="197">
        <f>Q354*H354</f>
        <v>1.01169</v>
      </c>
      <c r="S354" s="197">
        <v>0</v>
      </c>
      <c r="T354" s="198">
        <f>S354*H354</f>
        <v>0</v>
      </c>
      <c r="U354" s="34"/>
      <c r="V354" s="34"/>
      <c r="W354" s="34"/>
      <c r="X354" s="34"/>
      <c r="Y354" s="34"/>
      <c r="Z354" s="34"/>
      <c r="AA354" s="34"/>
      <c r="AB354" s="34"/>
      <c r="AC354" s="34"/>
      <c r="AD354" s="34"/>
      <c r="AE354" s="34"/>
      <c r="AR354" s="199" t="s">
        <v>155</v>
      </c>
      <c r="AT354" s="199" t="s">
        <v>137</v>
      </c>
      <c r="AU354" s="199" t="s">
        <v>89</v>
      </c>
      <c r="AY354" s="17" t="s">
        <v>134</v>
      </c>
      <c r="BE354" s="200">
        <f>IF(N354="základní",J354,0)</f>
        <v>0</v>
      </c>
      <c r="BF354" s="200">
        <f>IF(N354="snížená",J354,0)</f>
        <v>0</v>
      </c>
      <c r="BG354" s="200">
        <f>IF(N354="zákl. přenesená",J354,0)</f>
        <v>0</v>
      </c>
      <c r="BH354" s="200">
        <f>IF(N354="sníž. přenesená",J354,0)</f>
        <v>0</v>
      </c>
      <c r="BI354" s="200">
        <f>IF(N354="nulová",J354,0)</f>
        <v>0</v>
      </c>
      <c r="BJ354" s="17" t="s">
        <v>87</v>
      </c>
      <c r="BK354" s="200">
        <f>ROUND(I354*H354,2)</f>
        <v>0</v>
      </c>
      <c r="BL354" s="17" t="s">
        <v>155</v>
      </c>
      <c r="BM354" s="199" t="s">
        <v>560</v>
      </c>
    </row>
    <row r="355" spans="1:47" s="2" customFormat="1" ht="10">
      <c r="A355" s="34"/>
      <c r="B355" s="35"/>
      <c r="C355" s="36"/>
      <c r="D355" s="201" t="s">
        <v>143</v>
      </c>
      <c r="E355" s="36"/>
      <c r="F355" s="202" t="s">
        <v>534</v>
      </c>
      <c r="G355" s="36"/>
      <c r="H355" s="36"/>
      <c r="I355" s="203"/>
      <c r="J355" s="36"/>
      <c r="K355" s="36"/>
      <c r="L355" s="39"/>
      <c r="M355" s="204"/>
      <c r="N355" s="205"/>
      <c r="O355" s="71"/>
      <c r="P355" s="71"/>
      <c r="Q355" s="71"/>
      <c r="R355" s="71"/>
      <c r="S355" s="71"/>
      <c r="T355" s="72"/>
      <c r="U355" s="34"/>
      <c r="V355" s="34"/>
      <c r="W355" s="34"/>
      <c r="X355" s="34"/>
      <c r="Y355" s="34"/>
      <c r="Z355" s="34"/>
      <c r="AA355" s="34"/>
      <c r="AB355" s="34"/>
      <c r="AC355" s="34"/>
      <c r="AD355" s="34"/>
      <c r="AE355" s="34"/>
      <c r="AT355" s="17" t="s">
        <v>143</v>
      </c>
      <c r="AU355" s="17" t="s">
        <v>89</v>
      </c>
    </row>
    <row r="356" spans="1:47" s="2" customFormat="1" ht="81">
      <c r="A356" s="34"/>
      <c r="B356" s="35"/>
      <c r="C356" s="36"/>
      <c r="D356" s="201" t="s">
        <v>181</v>
      </c>
      <c r="E356" s="36"/>
      <c r="F356" s="206" t="s">
        <v>536</v>
      </c>
      <c r="G356" s="36"/>
      <c r="H356" s="36"/>
      <c r="I356" s="203"/>
      <c r="J356" s="36"/>
      <c r="K356" s="36"/>
      <c r="L356" s="39"/>
      <c r="M356" s="204"/>
      <c r="N356" s="205"/>
      <c r="O356" s="71"/>
      <c r="P356" s="71"/>
      <c r="Q356" s="71"/>
      <c r="R356" s="71"/>
      <c r="S356" s="71"/>
      <c r="T356" s="72"/>
      <c r="U356" s="34"/>
      <c r="V356" s="34"/>
      <c r="W356" s="34"/>
      <c r="X356" s="34"/>
      <c r="Y356" s="34"/>
      <c r="Z356" s="34"/>
      <c r="AA356" s="34"/>
      <c r="AB356" s="34"/>
      <c r="AC356" s="34"/>
      <c r="AD356" s="34"/>
      <c r="AE356" s="34"/>
      <c r="AT356" s="17" t="s">
        <v>181</v>
      </c>
      <c r="AU356" s="17" t="s">
        <v>89</v>
      </c>
    </row>
    <row r="357" spans="1:47" s="2" customFormat="1" ht="27">
      <c r="A357" s="34"/>
      <c r="B357" s="35"/>
      <c r="C357" s="36"/>
      <c r="D357" s="201" t="s">
        <v>144</v>
      </c>
      <c r="E357" s="36"/>
      <c r="F357" s="206" t="s">
        <v>561</v>
      </c>
      <c r="G357" s="36"/>
      <c r="H357" s="36"/>
      <c r="I357" s="203"/>
      <c r="J357" s="36"/>
      <c r="K357" s="36"/>
      <c r="L357" s="39"/>
      <c r="M357" s="204"/>
      <c r="N357" s="205"/>
      <c r="O357" s="71"/>
      <c r="P357" s="71"/>
      <c r="Q357" s="71"/>
      <c r="R357" s="71"/>
      <c r="S357" s="71"/>
      <c r="T357" s="72"/>
      <c r="U357" s="34"/>
      <c r="V357" s="34"/>
      <c r="W357" s="34"/>
      <c r="X357" s="34"/>
      <c r="Y357" s="34"/>
      <c r="Z357" s="34"/>
      <c r="AA357" s="34"/>
      <c r="AB357" s="34"/>
      <c r="AC357" s="34"/>
      <c r="AD357" s="34"/>
      <c r="AE357" s="34"/>
      <c r="AT357" s="17" t="s">
        <v>144</v>
      </c>
      <c r="AU357" s="17" t="s">
        <v>89</v>
      </c>
    </row>
    <row r="358" spans="2:51" s="13" customFormat="1" ht="10">
      <c r="B358" s="213"/>
      <c r="C358" s="214"/>
      <c r="D358" s="201" t="s">
        <v>244</v>
      </c>
      <c r="E358" s="215" t="s">
        <v>1</v>
      </c>
      <c r="F358" s="216" t="s">
        <v>184</v>
      </c>
      <c r="G358" s="214"/>
      <c r="H358" s="217">
        <v>9</v>
      </c>
      <c r="I358" s="218"/>
      <c r="J358" s="214"/>
      <c r="K358" s="214"/>
      <c r="L358" s="219"/>
      <c r="M358" s="220"/>
      <c r="N358" s="221"/>
      <c r="O358" s="221"/>
      <c r="P358" s="221"/>
      <c r="Q358" s="221"/>
      <c r="R358" s="221"/>
      <c r="S358" s="221"/>
      <c r="T358" s="222"/>
      <c r="AT358" s="223" t="s">
        <v>244</v>
      </c>
      <c r="AU358" s="223" t="s">
        <v>89</v>
      </c>
      <c r="AV358" s="13" t="s">
        <v>89</v>
      </c>
      <c r="AW358" s="13" t="s">
        <v>36</v>
      </c>
      <c r="AX358" s="13" t="s">
        <v>87</v>
      </c>
      <c r="AY358" s="223" t="s">
        <v>134</v>
      </c>
    </row>
    <row r="359" spans="1:65" s="2" customFormat="1" ht="24.15" customHeight="1">
      <c r="A359" s="34"/>
      <c r="B359" s="35"/>
      <c r="C359" s="187" t="s">
        <v>562</v>
      </c>
      <c r="D359" s="187" t="s">
        <v>137</v>
      </c>
      <c r="E359" s="188" t="s">
        <v>563</v>
      </c>
      <c r="F359" s="189" t="s">
        <v>564</v>
      </c>
      <c r="G359" s="190" t="s">
        <v>234</v>
      </c>
      <c r="H359" s="191">
        <v>9.8</v>
      </c>
      <c r="I359" s="192"/>
      <c r="J359" s="193">
        <f>ROUND(I359*H359,2)</f>
        <v>0</v>
      </c>
      <c r="K359" s="194"/>
      <c r="L359" s="39"/>
      <c r="M359" s="195" t="s">
        <v>1</v>
      </c>
      <c r="N359" s="196" t="s">
        <v>44</v>
      </c>
      <c r="O359" s="71"/>
      <c r="P359" s="197">
        <f>O359*H359</f>
        <v>0</v>
      </c>
      <c r="Q359" s="197">
        <v>0.0006</v>
      </c>
      <c r="R359" s="197">
        <f>Q359*H359</f>
        <v>0.00588</v>
      </c>
      <c r="S359" s="197">
        <v>0</v>
      </c>
      <c r="T359" s="198">
        <f>S359*H359</f>
        <v>0</v>
      </c>
      <c r="U359" s="34"/>
      <c r="V359" s="34"/>
      <c r="W359" s="34"/>
      <c r="X359" s="34"/>
      <c r="Y359" s="34"/>
      <c r="Z359" s="34"/>
      <c r="AA359" s="34"/>
      <c r="AB359" s="34"/>
      <c r="AC359" s="34"/>
      <c r="AD359" s="34"/>
      <c r="AE359" s="34"/>
      <c r="AR359" s="199" t="s">
        <v>155</v>
      </c>
      <c r="AT359" s="199" t="s">
        <v>137</v>
      </c>
      <c r="AU359" s="199" t="s">
        <v>89</v>
      </c>
      <c r="AY359" s="17" t="s">
        <v>134</v>
      </c>
      <c r="BE359" s="200">
        <f>IF(N359="základní",J359,0)</f>
        <v>0</v>
      </c>
      <c r="BF359" s="200">
        <f>IF(N359="snížená",J359,0)</f>
        <v>0</v>
      </c>
      <c r="BG359" s="200">
        <f>IF(N359="zákl. přenesená",J359,0)</f>
        <v>0</v>
      </c>
      <c r="BH359" s="200">
        <f>IF(N359="sníž. přenesená",J359,0)</f>
        <v>0</v>
      </c>
      <c r="BI359" s="200">
        <f>IF(N359="nulová",J359,0)</f>
        <v>0</v>
      </c>
      <c r="BJ359" s="17" t="s">
        <v>87</v>
      </c>
      <c r="BK359" s="200">
        <f>ROUND(I359*H359,2)</f>
        <v>0</v>
      </c>
      <c r="BL359" s="17" t="s">
        <v>155</v>
      </c>
      <c r="BM359" s="199" t="s">
        <v>565</v>
      </c>
    </row>
    <row r="360" spans="1:47" s="2" customFormat="1" ht="18">
      <c r="A360" s="34"/>
      <c r="B360" s="35"/>
      <c r="C360" s="36"/>
      <c r="D360" s="201" t="s">
        <v>143</v>
      </c>
      <c r="E360" s="36"/>
      <c r="F360" s="202" t="s">
        <v>566</v>
      </c>
      <c r="G360" s="36"/>
      <c r="H360" s="36"/>
      <c r="I360" s="203"/>
      <c r="J360" s="36"/>
      <c r="K360" s="36"/>
      <c r="L360" s="39"/>
      <c r="M360" s="204"/>
      <c r="N360" s="205"/>
      <c r="O360" s="71"/>
      <c r="P360" s="71"/>
      <c r="Q360" s="71"/>
      <c r="R360" s="71"/>
      <c r="S360" s="71"/>
      <c r="T360" s="72"/>
      <c r="U360" s="34"/>
      <c r="V360" s="34"/>
      <c r="W360" s="34"/>
      <c r="X360" s="34"/>
      <c r="Y360" s="34"/>
      <c r="Z360" s="34"/>
      <c r="AA360" s="34"/>
      <c r="AB360" s="34"/>
      <c r="AC360" s="34"/>
      <c r="AD360" s="34"/>
      <c r="AE360" s="34"/>
      <c r="AT360" s="17" t="s">
        <v>143</v>
      </c>
      <c r="AU360" s="17" t="s">
        <v>89</v>
      </c>
    </row>
    <row r="361" spans="1:47" s="2" customFormat="1" ht="10">
      <c r="A361" s="34"/>
      <c r="B361" s="35"/>
      <c r="C361" s="36"/>
      <c r="D361" s="207" t="s">
        <v>179</v>
      </c>
      <c r="E361" s="36"/>
      <c r="F361" s="208" t="s">
        <v>567</v>
      </c>
      <c r="G361" s="36"/>
      <c r="H361" s="36"/>
      <c r="I361" s="203"/>
      <c r="J361" s="36"/>
      <c r="K361" s="36"/>
      <c r="L361" s="39"/>
      <c r="M361" s="204"/>
      <c r="N361" s="205"/>
      <c r="O361" s="71"/>
      <c r="P361" s="71"/>
      <c r="Q361" s="71"/>
      <c r="R361" s="71"/>
      <c r="S361" s="71"/>
      <c r="T361" s="72"/>
      <c r="U361" s="34"/>
      <c r="V361" s="34"/>
      <c r="W361" s="34"/>
      <c r="X361" s="34"/>
      <c r="Y361" s="34"/>
      <c r="Z361" s="34"/>
      <c r="AA361" s="34"/>
      <c r="AB361" s="34"/>
      <c r="AC361" s="34"/>
      <c r="AD361" s="34"/>
      <c r="AE361" s="34"/>
      <c r="AT361" s="17" t="s">
        <v>179</v>
      </c>
      <c r="AU361" s="17" t="s">
        <v>89</v>
      </c>
    </row>
    <row r="362" spans="2:51" s="15" customFormat="1" ht="10">
      <c r="B362" s="235"/>
      <c r="C362" s="236"/>
      <c r="D362" s="201" t="s">
        <v>244</v>
      </c>
      <c r="E362" s="237" t="s">
        <v>1</v>
      </c>
      <c r="F362" s="238" t="s">
        <v>568</v>
      </c>
      <c r="G362" s="236"/>
      <c r="H362" s="237" t="s">
        <v>1</v>
      </c>
      <c r="I362" s="239"/>
      <c r="J362" s="236"/>
      <c r="K362" s="236"/>
      <c r="L362" s="240"/>
      <c r="M362" s="241"/>
      <c r="N362" s="242"/>
      <c r="O362" s="242"/>
      <c r="P362" s="242"/>
      <c r="Q362" s="242"/>
      <c r="R362" s="242"/>
      <c r="S362" s="242"/>
      <c r="T362" s="243"/>
      <c r="AT362" s="244" t="s">
        <v>244</v>
      </c>
      <c r="AU362" s="244" t="s">
        <v>89</v>
      </c>
      <c r="AV362" s="15" t="s">
        <v>87</v>
      </c>
      <c r="AW362" s="15" t="s">
        <v>36</v>
      </c>
      <c r="AX362" s="15" t="s">
        <v>79</v>
      </c>
      <c r="AY362" s="244" t="s">
        <v>134</v>
      </c>
    </row>
    <row r="363" spans="2:51" s="13" customFormat="1" ht="10">
      <c r="B363" s="213"/>
      <c r="C363" s="214"/>
      <c r="D363" s="201" t="s">
        <v>244</v>
      </c>
      <c r="E363" s="215" t="s">
        <v>1</v>
      </c>
      <c r="F363" s="216" t="s">
        <v>569</v>
      </c>
      <c r="G363" s="214"/>
      <c r="H363" s="217">
        <v>7.8</v>
      </c>
      <c r="I363" s="218"/>
      <c r="J363" s="214"/>
      <c r="K363" s="214"/>
      <c r="L363" s="219"/>
      <c r="M363" s="220"/>
      <c r="N363" s="221"/>
      <c r="O363" s="221"/>
      <c r="P363" s="221"/>
      <c r="Q363" s="221"/>
      <c r="R363" s="221"/>
      <c r="S363" s="221"/>
      <c r="T363" s="222"/>
      <c r="AT363" s="223" t="s">
        <v>244</v>
      </c>
      <c r="AU363" s="223" t="s">
        <v>89</v>
      </c>
      <c r="AV363" s="13" t="s">
        <v>89</v>
      </c>
      <c r="AW363" s="13" t="s">
        <v>36</v>
      </c>
      <c r="AX363" s="13" t="s">
        <v>79</v>
      </c>
      <c r="AY363" s="223" t="s">
        <v>134</v>
      </c>
    </row>
    <row r="364" spans="2:51" s="15" customFormat="1" ht="10">
      <c r="B364" s="235"/>
      <c r="C364" s="236"/>
      <c r="D364" s="201" t="s">
        <v>244</v>
      </c>
      <c r="E364" s="237" t="s">
        <v>1</v>
      </c>
      <c r="F364" s="238" t="s">
        <v>570</v>
      </c>
      <c r="G364" s="236"/>
      <c r="H364" s="237" t="s">
        <v>1</v>
      </c>
      <c r="I364" s="239"/>
      <c r="J364" s="236"/>
      <c r="K364" s="236"/>
      <c r="L364" s="240"/>
      <c r="M364" s="241"/>
      <c r="N364" s="242"/>
      <c r="O364" s="242"/>
      <c r="P364" s="242"/>
      <c r="Q364" s="242"/>
      <c r="R364" s="242"/>
      <c r="S364" s="242"/>
      <c r="T364" s="243"/>
      <c r="AT364" s="244" t="s">
        <v>244</v>
      </c>
      <c r="AU364" s="244" t="s">
        <v>89</v>
      </c>
      <c r="AV364" s="15" t="s">
        <v>87</v>
      </c>
      <c r="AW364" s="15" t="s">
        <v>36</v>
      </c>
      <c r="AX364" s="15" t="s">
        <v>79</v>
      </c>
      <c r="AY364" s="244" t="s">
        <v>134</v>
      </c>
    </row>
    <row r="365" spans="2:51" s="13" customFormat="1" ht="10">
      <c r="B365" s="213"/>
      <c r="C365" s="214"/>
      <c r="D365" s="201" t="s">
        <v>244</v>
      </c>
      <c r="E365" s="215" t="s">
        <v>1</v>
      </c>
      <c r="F365" s="216" t="s">
        <v>571</v>
      </c>
      <c r="G365" s="214"/>
      <c r="H365" s="217">
        <v>2</v>
      </c>
      <c r="I365" s="218"/>
      <c r="J365" s="214"/>
      <c r="K365" s="214"/>
      <c r="L365" s="219"/>
      <c r="M365" s="220"/>
      <c r="N365" s="221"/>
      <c r="O365" s="221"/>
      <c r="P365" s="221"/>
      <c r="Q365" s="221"/>
      <c r="R365" s="221"/>
      <c r="S365" s="221"/>
      <c r="T365" s="222"/>
      <c r="AT365" s="223" t="s">
        <v>244</v>
      </c>
      <c r="AU365" s="223" t="s">
        <v>89</v>
      </c>
      <c r="AV365" s="13" t="s">
        <v>89</v>
      </c>
      <c r="AW365" s="13" t="s">
        <v>36</v>
      </c>
      <c r="AX365" s="13" t="s">
        <v>79</v>
      </c>
      <c r="AY365" s="223" t="s">
        <v>134</v>
      </c>
    </row>
    <row r="366" spans="1:65" s="2" customFormat="1" ht="33" customHeight="1">
      <c r="A366" s="34"/>
      <c r="B366" s="35"/>
      <c r="C366" s="187" t="s">
        <v>572</v>
      </c>
      <c r="D366" s="187" t="s">
        <v>137</v>
      </c>
      <c r="E366" s="188" t="s">
        <v>573</v>
      </c>
      <c r="F366" s="189" t="s">
        <v>574</v>
      </c>
      <c r="G366" s="190" t="s">
        <v>250</v>
      </c>
      <c r="H366" s="191">
        <v>938.5</v>
      </c>
      <c r="I366" s="192"/>
      <c r="J366" s="193">
        <f>ROUND(I366*H366,2)</f>
        <v>0</v>
      </c>
      <c r="K366" s="194"/>
      <c r="L366" s="39"/>
      <c r="M366" s="195" t="s">
        <v>1</v>
      </c>
      <c r="N366" s="196" t="s">
        <v>44</v>
      </c>
      <c r="O366" s="71"/>
      <c r="P366" s="197">
        <f>O366*H366</f>
        <v>0</v>
      </c>
      <c r="Q366" s="197">
        <v>0.1554</v>
      </c>
      <c r="R366" s="197">
        <f>Q366*H366</f>
        <v>145.84290000000001</v>
      </c>
      <c r="S366" s="197">
        <v>0</v>
      </c>
      <c r="T366" s="198">
        <f>S366*H366</f>
        <v>0</v>
      </c>
      <c r="U366" s="34"/>
      <c r="V366" s="34"/>
      <c r="W366" s="34"/>
      <c r="X366" s="34"/>
      <c r="Y366" s="34"/>
      <c r="Z366" s="34"/>
      <c r="AA366" s="34"/>
      <c r="AB366" s="34"/>
      <c r="AC366" s="34"/>
      <c r="AD366" s="34"/>
      <c r="AE366" s="34"/>
      <c r="AR366" s="199" t="s">
        <v>155</v>
      </c>
      <c r="AT366" s="199" t="s">
        <v>137</v>
      </c>
      <c r="AU366" s="199" t="s">
        <v>89</v>
      </c>
      <c r="AY366" s="17" t="s">
        <v>134</v>
      </c>
      <c r="BE366" s="200">
        <f>IF(N366="základní",J366,0)</f>
        <v>0</v>
      </c>
      <c r="BF366" s="200">
        <f>IF(N366="snížená",J366,0)</f>
        <v>0</v>
      </c>
      <c r="BG366" s="200">
        <f>IF(N366="zákl. přenesená",J366,0)</f>
        <v>0</v>
      </c>
      <c r="BH366" s="200">
        <f>IF(N366="sníž. přenesená",J366,0)</f>
        <v>0</v>
      </c>
      <c r="BI366" s="200">
        <f>IF(N366="nulová",J366,0)</f>
        <v>0</v>
      </c>
      <c r="BJ366" s="17" t="s">
        <v>87</v>
      </c>
      <c r="BK366" s="200">
        <f>ROUND(I366*H366,2)</f>
        <v>0</v>
      </c>
      <c r="BL366" s="17" t="s">
        <v>155</v>
      </c>
      <c r="BM366" s="199" t="s">
        <v>575</v>
      </c>
    </row>
    <row r="367" spans="1:47" s="2" customFormat="1" ht="27">
      <c r="A367" s="34"/>
      <c r="B367" s="35"/>
      <c r="C367" s="36"/>
      <c r="D367" s="201" t="s">
        <v>143</v>
      </c>
      <c r="E367" s="36"/>
      <c r="F367" s="202" t="s">
        <v>576</v>
      </c>
      <c r="G367" s="36"/>
      <c r="H367" s="36"/>
      <c r="I367" s="203"/>
      <c r="J367" s="36"/>
      <c r="K367" s="36"/>
      <c r="L367" s="39"/>
      <c r="M367" s="204"/>
      <c r="N367" s="205"/>
      <c r="O367" s="71"/>
      <c r="P367" s="71"/>
      <c r="Q367" s="71"/>
      <c r="R367" s="71"/>
      <c r="S367" s="71"/>
      <c r="T367" s="72"/>
      <c r="U367" s="34"/>
      <c r="V367" s="34"/>
      <c r="W367" s="34"/>
      <c r="X367" s="34"/>
      <c r="Y367" s="34"/>
      <c r="Z367" s="34"/>
      <c r="AA367" s="34"/>
      <c r="AB367" s="34"/>
      <c r="AC367" s="34"/>
      <c r="AD367" s="34"/>
      <c r="AE367" s="34"/>
      <c r="AT367" s="17" t="s">
        <v>143</v>
      </c>
      <c r="AU367" s="17" t="s">
        <v>89</v>
      </c>
    </row>
    <row r="368" spans="1:47" s="2" customFormat="1" ht="10">
      <c r="A368" s="34"/>
      <c r="B368" s="35"/>
      <c r="C368" s="36"/>
      <c r="D368" s="207" t="s">
        <v>179</v>
      </c>
      <c r="E368" s="36"/>
      <c r="F368" s="208" t="s">
        <v>577</v>
      </c>
      <c r="G368" s="36"/>
      <c r="H368" s="36"/>
      <c r="I368" s="203"/>
      <c r="J368" s="36"/>
      <c r="K368" s="36"/>
      <c r="L368" s="39"/>
      <c r="M368" s="204"/>
      <c r="N368" s="205"/>
      <c r="O368" s="71"/>
      <c r="P368" s="71"/>
      <c r="Q368" s="71"/>
      <c r="R368" s="71"/>
      <c r="S368" s="71"/>
      <c r="T368" s="72"/>
      <c r="U368" s="34"/>
      <c r="V368" s="34"/>
      <c r="W368" s="34"/>
      <c r="X368" s="34"/>
      <c r="Y368" s="34"/>
      <c r="Z368" s="34"/>
      <c r="AA368" s="34"/>
      <c r="AB368" s="34"/>
      <c r="AC368" s="34"/>
      <c r="AD368" s="34"/>
      <c r="AE368" s="34"/>
      <c r="AT368" s="17" t="s">
        <v>179</v>
      </c>
      <c r="AU368" s="17" t="s">
        <v>89</v>
      </c>
    </row>
    <row r="369" spans="1:47" s="2" customFormat="1" ht="90">
      <c r="A369" s="34"/>
      <c r="B369" s="35"/>
      <c r="C369" s="36"/>
      <c r="D369" s="201" t="s">
        <v>181</v>
      </c>
      <c r="E369" s="36"/>
      <c r="F369" s="206" t="s">
        <v>578</v>
      </c>
      <c r="G369" s="36"/>
      <c r="H369" s="36"/>
      <c r="I369" s="203"/>
      <c r="J369" s="36"/>
      <c r="K369" s="36"/>
      <c r="L369" s="39"/>
      <c r="M369" s="204"/>
      <c r="N369" s="205"/>
      <c r="O369" s="71"/>
      <c r="P369" s="71"/>
      <c r="Q369" s="71"/>
      <c r="R369" s="71"/>
      <c r="S369" s="71"/>
      <c r="T369" s="72"/>
      <c r="U369" s="34"/>
      <c r="V369" s="34"/>
      <c r="W369" s="34"/>
      <c r="X369" s="34"/>
      <c r="Y369" s="34"/>
      <c r="Z369" s="34"/>
      <c r="AA369" s="34"/>
      <c r="AB369" s="34"/>
      <c r="AC369" s="34"/>
      <c r="AD369" s="34"/>
      <c r="AE369" s="34"/>
      <c r="AT369" s="17" t="s">
        <v>181</v>
      </c>
      <c r="AU369" s="17" t="s">
        <v>89</v>
      </c>
    </row>
    <row r="370" spans="2:51" s="15" customFormat="1" ht="10">
      <c r="B370" s="235"/>
      <c r="C370" s="236"/>
      <c r="D370" s="201" t="s">
        <v>244</v>
      </c>
      <c r="E370" s="237" t="s">
        <v>1</v>
      </c>
      <c r="F370" s="238" t="s">
        <v>579</v>
      </c>
      <c r="G370" s="236"/>
      <c r="H370" s="237" t="s">
        <v>1</v>
      </c>
      <c r="I370" s="239"/>
      <c r="J370" s="236"/>
      <c r="K370" s="236"/>
      <c r="L370" s="240"/>
      <c r="M370" s="241"/>
      <c r="N370" s="242"/>
      <c r="O370" s="242"/>
      <c r="P370" s="242"/>
      <c r="Q370" s="242"/>
      <c r="R370" s="242"/>
      <c r="S370" s="242"/>
      <c r="T370" s="243"/>
      <c r="AT370" s="244" t="s">
        <v>244</v>
      </c>
      <c r="AU370" s="244" t="s">
        <v>89</v>
      </c>
      <c r="AV370" s="15" t="s">
        <v>87</v>
      </c>
      <c r="AW370" s="15" t="s">
        <v>36</v>
      </c>
      <c r="AX370" s="15" t="s">
        <v>79</v>
      </c>
      <c r="AY370" s="244" t="s">
        <v>134</v>
      </c>
    </row>
    <row r="371" spans="2:51" s="13" customFormat="1" ht="10">
      <c r="B371" s="213"/>
      <c r="C371" s="214"/>
      <c r="D371" s="201" t="s">
        <v>244</v>
      </c>
      <c r="E371" s="215" t="s">
        <v>1</v>
      </c>
      <c r="F371" s="216" t="s">
        <v>580</v>
      </c>
      <c r="G371" s="214"/>
      <c r="H371" s="217">
        <v>603.5</v>
      </c>
      <c r="I371" s="218"/>
      <c r="J371" s="214"/>
      <c r="K371" s="214"/>
      <c r="L371" s="219"/>
      <c r="M371" s="220"/>
      <c r="N371" s="221"/>
      <c r="O371" s="221"/>
      <c r="P371" s="221"/>
      <c r="Q371" s="221"/>
      <c r="R371" s="221"/>
      <c r="S371" s="221"/>
      <c r="T371" s="222"/>
      <c r="AT371" s="223" t="s">
        <v>244</v>
      </c>
      <c r="AU371" s="223" t="s">
        <v>89</v>
      </c>
      <c r="AV371" s="13" t="s">
        <v>89</v>
      </c>
      <c r="AW371" s="13" t="s">
        <v>36</v>
      </c>
      <c r="AX371" s="13" t="s">
        <v>79</v>
      </c>
      <c r="AY371" s="223" t="s">
        <v>134</v>
      </c>
    </row>
    <row r="372" spans="2:51" s="15" customFormat="1" ht="10">
      <c r="B372" s="235"/>
      <c r="C372" s="236"/>
      <c r="D372" s="201" t="s">
        <v>244</v>
      </c>
      <c r="E372" s="237" t="s">
        <v>1</v>
      </c>
      <c r="F372" s="238" t="s">
        <v>581</v>
      </c>
      <c r="G372" s="236"/>
      <c r="H372" s="237" t="s">
        <v>1</v>
      </c>
      <c r="I372" s="239"/>
      <c r="J372" s="236"/>
      <c r="K372" s="236"/>
      <c r="L372" s="240"/>
      <c r="M372" s="241"/>
      <c r="N372" s="242"/>
      <c r="O372" s="242"/>
      <c r="P372" s="242"/>
      <c r="Q372" s="242"/>
      <c r="R372" s="242"/>
      <c r="S372" s="242"/>
      <c r="T372" s="243"/>
      <c r="AT372" s="244" t="s">
        <v>244</v>
      </c>
      <c r="AU372" s="244" t="s">
        <v>89</v>
      </c>
      <c r="AV372" s="15" t="s">
        <v>87</v>
      </c>
      <c r="AW372" s="15" t="s">
        <v>36</v>
      </c>
      <c r="AX372" s="15" t="s">
        <v>79</v>
      </c>
      <c r="AY372" s="244" t="s">
        <v>134</v>
      </c>
    </row>
    <row r="373" spans="2:51" s="13" customFormat="1" ht="10">
      <c r="B373" s="213"/>
      <c r="C373" s="214"/>
      <c r="D373" s="201" t="s">
        <v>244</v>
      </c>
      <c r="E373" s="215" t="s">
        <v>1</v>
      </c>
      <c r="F373" s="216" t="s">
        <v>582</v>
      </c>
      <c r="G373" s="214"/>
      <c r="H373" s="217">
        <v>229</v>
      </c>
      <c r="I373" s="218"/>
      <c r="J373" s="214"/>
      <c r="K373" s="214"/>
      <c r="L373" s="219"/>
      <c r="M373" s="220"/>
      <c r="N373" s="221"/>
      <c r="O373" s="221"/>
      <c r="P373" s="221"/>
      <c r="Q373" s="221"/>
      <c r="R373" s="221"/>
      <c r="S373" s="221"/>
      <c r="T373" s="222"/>
      <c r="AT373" s="223" t="s">
        <v>244</v>
      </c>
      <c r="AU373" s="223" t="s">
        <v>89</v>
      </c>
      <c r="AV373" s="13" t="s">
        <v>89</v>
      </c>
      <c r="AW373" s="13" t="s">
        <v>36</v>
      </c>
      <c r="AX373" s="13" t="s">
        <v>79</v>
      </c>
      <c r="AY373" s="223" t="s">
        <v>134</v>
      </c>
    </row>
    <row r="374" spans="2:51" s="15" customFormat="1" ht="10">
      <c r="B374" s="235"/>
      <c r="C374" s="236"/>
      <c r="D374" s="201" t="s">
        <v>244</v>
      </c>
      <c r="E374" s="237" t="s">
        <v>1</v>
      </c>
      <c r="F374" s="238" t="s">
        <v>583</v>
      </c>
      <c r="G374" s="236"/>
      <c r="H374" s="237" t="s">
        <v>1</v>
      </c>
      <c r="I374" s="239"/>
      <c r="J374" s="236"/>
      <c r="K374" s="236"/>
      <c r="L374" s="240"/>
      <c r="M374" s="241"/>
      <c r="N374" s="242"/>
      <c r="O374" s="242"/>
      <c r="P374" s="242"/>
      <c r="Q374" s="242"/>
      <c r="R374" s="242"/>
      <c r="S374" s="242"/>
      <c r="T374" s="243"/>
      <c r="AT374" s="244" t="s">
        <v>244</v>
      </c>
      <c r="AU374" s="244" t="s">
        <v>89</v>
      </c>
      <c r="AV374" s="15" t="s">
        <v>87</v>
      </c>
      <c r="AW374" s="15" t="s">
        <v>36</v>
      </c>
      <c r="AX374" s="15" t="s">
        <v>79</v>
      </c>
      <c r="AY374" s="244" t="s">
        <v>134</v>
      </c>
    </row>
    <row r="375" spans="2:51" s="13" customFormat="1" ht="10">
      <c r="B375" s="213"/>
      <c r="C375" s="214"/>
      <c r="D375" s="201" t="s">
        <v>244</v>
      </c>
      <c r="E375" s="215" t="s">
        <v>1</v>
      </c>
      <c r="F375" s="216" t="s">
        <v>584</v>
      </c>
      <c r="G375" s="214"/>
      <c r="H375" s="217">
        <v>106</v>
      </c>
      <c r="I375" s="218"/>
      <c r="J375" s="214"/>
      <c r="K375" s="214"/>
      <c r="L375" s="219"/>
      <c r="M375" s="220"/>
      <c r="N375" s="221"/>
      <c r="O375" s="221"/>
      <c r="P375" s="221"/>
      <c r="Q375" s="221"/>
      <c r="R375" s="221"/>
      <c r="S375" s="221"/>
      <c r="T375" s="222"/>
      <c r="AT375" s="223" t="s">
        <v>244</v>
      </c>
      <c r="AU375" s="223" t="s">
        <v>89</v>
      </c>
      <c r="AV375" s="13" t="s">
        <v>89</v>
      </c>
      <c r="AW375" s="13" t="s">
        <v>36</v>
      </c>
      <c r="AX375" s="13" t="s">
        <v>79</v>
      </c>
      <c r="AY375" s="223" t="s">
        <v>134</v>
      </c>
    </row>
    <row r="376" spans="1:65" s="2" customFormat="1" ht="16.5" customHeight="1">
      <c r="A376" s="34"/>
      <c r="B376" s="35"/>
      <c r="C376" s="245" t="s">
        <v>585</v>
      </c>
      <c r="D376" s="245" t="s">
        <v>339</v>
      </c>
      <c r="E376" s="246" t="s">
        <v>586</v>
      </c>
      <c r="F376" s="247" t="s">
        <v>587</v>
      </c>
      <c r="G376" s="248" t="s">
        <v>250</v>
      </c>
      <c r="H376" s="249">
        <v>615.57</v>
      </c>
      <c r="I376" s="250"/>
      <c r="J376" s="251">
        <f>ROUND(I376*H376,2)</f>
        <v>0</v>
      </c>
      <c r="K376" s="252"/>
      <c r="L376" s="253"/>
      <c r="M376" s="254" t="s">
        <v>1</v>
      </c>
      <c r="N376" s="255" t="s">
        <v>44</v>
      </c>
      <c r="O376" s="71"/>
      <c r="P376" s="197">
        <f>O376*H376</f>
        <v>0</v>
      </c>
      <c r="Q376" s="197">
        <v>0.08</v>
      </c>
      <c r="R376" s="197">
        <f>Q376*H376</f>
        <v>49.2456</v>
      </c>
      <c r="S376" s="197">
        <v>0</v>
      </c>
      <c r="T376" s="198">
        <f>S376*H376</f>
        <v>0</v>
      </c>
      <c r="U376" s="34"/>
      <c r="V376" s="34"/>
      <c r="W376" s="34"/>
      <c r="X376" s="34"/>
      <c r="Y376" s="34"/>
      <c r="Z376" s="34"/>
      <c r="AA376" s="34"/>
      <c r="AB376" s="34"/>
      <c r="AC376" s="34"/>
      <c r="AD376" s="34"/>
      <c r="AE376" s="34"/>
      <c r="AR376" s="199" t="s">
        <v>175</v>
      </c>
      <c r="AT376" s="199" t="s">
        <v>339</v>
      </c>
      <c r="AU376" s="199" t="s">
        <v>89</v>
      </c>
      <c r="AY376" s="17" t="s">
        <v>134</v>
      </c>
      <c r="BE376" s="200">
        <f>IF(N376="základní",J376,0)</f>
        <v>0</v>
      </c>
      <c r="BF376" s="200">
        <f>IF(N376="snížená",J376,0)</f>
        <v>0</v>
      </c>
      <c r="BG376" s="200">
        <f>IF(N376="zákl. přenesená",J376,0)</f>
        <v>0</v>
      </c>
      <c r="BH376" s="200">
        <f>IF(N376="sníž. přenesená",J376,0)</f>
        <v>0</v>
      </c>
      <c r="BI376" s="200">
        <f>IF(N376="nulová",J376,0)</f>
        <v>0</v>
      </c>
      <c r="BJ376" s="17" t="s">
        <v>87</v>
      </c>
      <c r="BK376" s="200">
        <f>ROUND(I376*H376,2)</f>
        <v>0</v>
      </c>
      <c r="BL376" s="17" t="s">
        <v>155</v>
      </c>
      <c r="BM376" s="199" t="s">
        <v>588</v>
      </c>
    </row>
    <row r="377" spans="1:47" s="2" customFormat="1" ht="10">
      <c r="A377" s="34"/>
      <c r="B377" s="35"/>
      <c r="C377" s="36"/>
      <c r="D377" s="201" t="s">
        <v>143</v>
      </c>
      <c r="E377" s="36"/>
      <c r="F377" s="202" t="s">
        <v>587</v>
      </c>
      <c r="G377" s="36"/>
      <c r="H377" s="36"/>
      <c r="I377" s="203"/>
      <c r="J377" s="36"/>
      <c r="K377" s="36"/>
      <c r="L377" s="39"/>
      <c r="M377" s="204"/>
      <c r="N377" s="205"/>
      <c r="O377" s="71"/>
      <c r="P377" s="71"/>
      <c r="Q377" s="71"/>
      <c r="R377" s="71"/>
      <c r="S377" s="71"/>
      <c r="T377" s="72"/>
      <c r="U377" s="34"/>
      <c r="V377" s="34"/>
      <c r="W377" s="34"/>
      <c r="X377" s="34"/>
      <c r="Y377" s="34"/>
      <c r="Z377" s="34"/>
      <c r="AA377" s="34"/>
      <c r="AB377" s="34"/>
      <c r="AC377" s="34"/>
      <c r="AD377" s="34"/>
      <c r="AE377" s="34"/>
      <c r="AT377" s="17" t="s">
        <v>143</v>
      </c>
      <c r="AU377" s="17" t="s">
        <v>89</v>
      </c>
    </row>
    <row r="378" spans="1:47" s="2" customFormat="1" ht="36">
      <c r="A378" s="34"/>
      <c r="B378" s="35"/>
      <c r="C378" s="36"/>
      <c r="D378" s="201" t="s">
        <v>144</v>
      </c>
      <c r="E378" s="36"/>
      <c r="F378" s="206" t="s">
        <v>589</v>
      </c>
      <c r="G378" s="36"/>
      <c r="H378" s="36"/>
      <c r="I378" s="203"/>
      <c r="J378" s="36"/>
      <c r="K378" s="36"/>
      <c r="L378" s="39"/>
      <c r="M378" s="204"/>
      <c r="N378" s="205"/>
      <c r="O378" s="71"/>
      <c r="P378" s="71"/>
      <c r="Q378" s="71"/>
      <c r="R378" s="71"/>
      <c r="S378" s="71"/>
      <c r="T378" s="72"/>
      <c r="U378" s="34"/>
      <c r="V378" s="34"/>
      <c r="W378" s="34"/>
      <c r="X378" s="34"/>
      <c r="Y378" s="34"/>
      <c r="Z378" s="34"/>
      <c r="AA378" s="34"/>
      <c r="AB378" s="34"/>
      <c r="AC378" s="34"/>
      <c r="AD378" s="34"/>
      <c r="AE378" s="34"/>
      <c r="AT378" s="17" t="s">
        <v>144</v>
      </c>
      <c r="AU378" s="17" t="s">
        <v>89</v>
      </c>
    </row>
    <row r="379" spans="2:51" s="13" customFormat="1" ht="10">
      <c r="B379" s="213"/>
      <c r="C379" s="214"/>
      <c r="D379" s="201" t="s">
        <v>244</v>
      </c>
      <c r="E379" s="215" t="s">
        <v>1</v>
      </c>
      <c r="F379" s="216" t="s">
        <v>590</v>
      </c>
      <c r="G379" s="214"/>
      <c r="H379" s="217">
        <v>603.5</v>
      </c>
      <c r="I379" s="218"/>
      <c r="J379" s="214"/>
      <c r="K379" s="214"/>
      <c r="L379" s="219"/>
      <c r="M379" s="220"/>
      <c r="N379" s="221"/>
      <c r="O379" s="221"/>
      <c r="P379" s="221"/>
      <c r="Q379" s="221"/>
      <c r="R379" s="221"/>
      <c r="S379" s="221"/>
      <c r="T379" s="222"/>
      <c r="AT379" s="223" t="s">
        <v>244</v>
      </c>
      <c r="AU379" s="223" t="s">
        <v>89</v>
      </c>
      <c r="AV379" s="13" t="s">
        <v>89</v>
      </c>
      <c r="AW379" s="13" t="s">
        <v>36</v>
      </c>
      <c r="AX379" s="13" t="s">
        <v>79</v>
      </c>
      <c r="AY379" s="223" t="s">
        <v>134</v>
      </c>
    </row>
    <row r="380" spans="2:51" s="13" customFormat="1" ht="10">
      <c r="B380" s="213"/>
      <c r="C380" s="214"/>
      <c r="D380" s="201" t="s">
        <v>244</v>
      </c>
      <c r="E380" s="214"/>
      <c r="F380" s="216" t="s">
        <v>591</v>
      </c>
      <c r="G380" s="214"/>
      <c r="H380" s="217">
        <v>615.57</v>
      </c>
      <c r="I380" s="218"/>
      <c r="J380" s="214"/>
      <c r="K380" s="214"/>
      <c r="L380" s="219"/>
      <c r="M380" s="220"/>
      <c r="N380" s="221"/>
      <c r="O380" s="221"/>
      <c r="P380" s="221"/>
      <c r="Q380" s="221"/>
      <c r="R380" s="221"/>
      <c r="S380" s="221"/>
      <c r="T380" s="222"/>
      <c r="AT380" s="223" t="s">
        <v>244</v>
      </c>
      <c r="AU380" s="223" t="s">
        <v>89</v>
      </c>
      <c r="AV380" s="13" t="s">
        <v>89</v>
      </c>
      <c r="AW380" s="13" t="s">
        <v>4</v>
      </c>
      <c r="AX380" s="13" t="s">
        <v>87</v>
      </c>
      <c r="AY380" s="223" t="s">
        <v>134</v>
      </c>
    </row>
    <row r="381" spans="1:65" s="2" customFormat="1" ht="24.15" customHeight="1">
      <c r="A381" s="34"/>
      <c r="B381" s="35"/>
      <c r="C381" s="245" t="s">
        <v>592</v>
      </c>
      <c r="D381" s="245" t="s">
        <v>339</v>
      </c>
      <c r="E381" s="246" t="s">
        <v>593</v>
      </c>
      <c r="F381" s="247" t="s">
        <v>594</v>
      </c>
      <c r="G381" s="248" t="s">
        <v>250</v>
      </c>
      <c r="H381" s="249">
        <v>233.58</v>
      </c>
      <c r="I381" s="250"/>
      <c r="J381" s="251">
        <f>ROUND(I381*H381,2)</f>
        <v>0</v>
      </c>
      <c r="K381" s="252"/>
      <c r="L381" s="253"/>
      <c r="M381" s="254" t="s">
        <v>1</v>
      </c>
      <c r="N381" s="255" t="s">
        <v>44</v>
      </c>
      <c r="O381" s="71"/>
      <c r="P381" s="197">
        <f>O381*H381</f>
        <v>0</v>
      </c>
      <c r="Q381" s="197">
        <v>0.0483</v>
      </c>
      <c r="R381" s="197">
        <f>Q381*H381</f>
        <v>11.281914</v>
      </c>
      <c r="S381" s="197">
        <v>0</v>
      </c>
      <c r="T381" s="198">
        <f>S381*H381</f>
        <v>0</v>
      </c>
      <c r="U381" s="34"/>
      <c r="V381" s="34"/>
      <c r="W381" s="34"/>
      <c r="X381" s="34"/>
      <c r="Y381" s="34"/>
      <c r="Z381" s="34"/>
      <c r="AA381" s="34"/>
      <c r="AB381" s="34"/>
      <c r="AC381" s="34"/>
      <c r="AD381" s="34"/>
      <c r="AE381" s="34"/>
      <c r="AR381" s="199" t="s">
        <v>175</v>
      </c>
      <c r="AT381" s="199" t="s">
        <v>339</v>
      </c>
      <c r="AU381" s="199" t="s">
        <v>89</v>
      </c>
      <c r="AY381" s="17" t="s">
        <v>134</v>
      </c>
      <c r="BE381" s="200">
        <f>IF(N381="základní",J381,0)</f>
        <v>0</v>
      </c>
      <c r="BF381" s="200">
        <f>IF(N381="snížená",J381,0)</f>
        <v>0</v>
      </c>
      <c r="BG381" s="200">
        <f>IF(N381="zákl. přenesená",J381,0)</f>
        <v>0</v>
      </c>
      <c r="BH381" s="200">
        <f>IF(N381="sníž. přenesená",J381,0)</f>
        <v>0</v>
      </c>
      <c r="BI381" s="200">
        <f>IF(N381="nulová",J381,0)</f>
        <v>0</v>
      </c>
      <c r="BJ381" s="17" t="s">
        <v>87</v>
      </c>
      <c r="BK381" s="200">
        <f>ROUND(I381*H381,2)</f>
        <v>0</v>
      </c>
      <c r="BL381" s="17" t="s">
        <v>155</v>
      </c>
      <c r="BM381" s="199" t="s">
        <v>595</v>
      </c>
    </row>
    <row r="382" spans="1:47" s="2" customFormat="1" ht="10">
      <c r="A382" s="34"/>
      <c r="B382" s="35"/>
      <c r="C382" s="36"/>
      <c r="D382" s="201" t="s">
        <v>143</v>
      </c>
      <c r="E382" s="36"/>
      <c r="F382" s="202" t="s">
        <v>594</v>
      </c>
      <c r="G382" s="36"/>
      <c r="H382" s="36"/>
      <c r="I382" s="203"/>
      <c r="J382" s="36"/>
      <c r="K382" s="36"/>
      <c r="L382" s="39"/>
      <c r="M382" s="204"/>
      <c r="N382" s="205"/>
      <c r="O382" s="71"/>
      <c r="P382" s="71"/>
      <c r="Q382" s="71"/>
      <c r="R382" s="71"/>
      <c r="S382" s="71"/>
      <c r="T382" s="72"/>
      <c r="U382" s="34"/>
      <c r="V382" s="34"/>
      <c r="W382" s="34"/>
      <c r="X382" s="34"/>
      <c r="Y382" s="34"/>
      <c r="Z382" s="34"/>
      <c r="AA382" s="34"/>
      <c r="AB382" s="34"/>
      <c r="AC382" s="34"/>
      <c r="AD382" s="34"/>
      <c r="AE382" s="34"/>
      <c r="AT382" s="17" t="s">
        <v>143</v>
      </c>
      <c r="AU382" s="17" t="s">
        <v>89</v>
      </c>
    </row>
    <row r="383" spans="2:51" s="13" customFormat="1" ht="10">
      <c r="B383" s="213"/>
      <c r="C383" s="214"/>
      <c r="D383" s="201" t="s">
        <v>244</v>
      </c>
      <c r="E383" s="215" t="s">
        <v>1</v>
      </c>
      <c r="F383" s="216" t="s">
        <v>582</v>
      </c>
      <c r="G383" s="214"/>
      <c r="H383" s="217">
        <v>229</v>
      </c>
      <c r="I383" s="218"/>
      <c r="J383" s="214"/>
      <c r="K383" s="214"/>
      <c r="L383" s="219"/>
      <c r="M383" s="220"/>
      <c r="N383" s="221"/>
      <c r="O383" s="221"/>
      <c r="P383" s="221"/>
      <c r="Q383" s="221"/>
      <c r="R383" s="221"/>
      <c r="S383" s="221"/>
      <c r="T383" s="222"/>
      <c r="AT383" s="223" t="s">
        <v>244</v>
      </c>
      <c r="AU383" s="223" t="s">
        <v>89</v>
      </c>
      <c r="AV383" s="13" t="s">
        <v>89</v>
      </c>
      <c r="AW383" s="13" t="s">
        <v>36</v>
      </c>
      <c r="AX383" s="13" t="s">
        <v>79</v>
      </c>
      <c r="AY383" s="223" t="s">
        <v>134</v>
      </c>
    </row>
    <row r="384" spans="2:51" s="13" customFormat="1" ht="10">
      <c r="B384" s="213"/>
      <c r="C384" s="214"/>
      <c r="D384" s="201" t="s">
        <v>244</v>
      </c>
      <c r="E384" s="214"/>
      <c r="F384" s="216" t="s">
        <v>596</v>
      </c>
      <c r="G384" s="214"/>
      <c r="H384" s="217">
        <v>233.58</v>
      </c>
      <c r="I384" s="218"/>
      <c r="J384" s="214"/>
      <c r="K384" s="214"/>
      <c r="L384" s="219"/>
      <c r="M384" s="220"/>
      <c r="N384" s="221"/>
      <c r="O384" s="221"/>
      <c r="P384" s="221"/>
      <c r="Q384" s="221"/>
      <c r="R384" s="221"/>
      <c r="S384" s="221"/>
      <c r="T384" s="222"/>
      <c r="AT384" s="223" t="s">
        <v>244</v>
      </c>
      <c r="AU384" s="223" t="s">
        <v>89</v>
      </c>
      <c r="AV384" s="13" t="s">
        <v>89</v>
      </c>
      <c r="AW384" s="13" t="s">
        <v>4</v>
      </c>
      <c r="AX384" s="13" t="s">
        <v>87</v>
      </c>
      <c r="AY384" s="223" t="s">
        <v>134</v>
      </c>
    </row>
    <row r="385" spans="1:65" s="2" customFormat="1" ht="24.15" customHeight="1">
      <c r="A385" s="34"/>
      <c r="B385" s="35"/>
      <c r="C385" s="245" t="s">
        <v>597</v>
      </c>
      <c r="D385" s="245" t="s">
        <v>339</v>
      </c>
      <c r="E385" s="246" t="s">
        <v>598</v>
      </c>
      <c r="F385" s="247" t="s">
        <v>599</v>
      </c>
      <c r="G385" s="248" t="s">
        <v>250</v>
      </c>
      <c r="H385" s="249">
        <v>106</v>
      </c>
      <c r="I385" s="250"/>
      <c r="J385" s="251">
        <f>ROUND(I385*H385,2)</f>
        <v>0</v>
      </c>
      <c r="K385" s="252"/>
      <c r="L385" s="253"/>
      <c r="M385" s="254" t="s">
        <v>1</v>
      </c>
      <c r="N385" s="255" t="s">
        <v>44</v>
      </c>
      <c r="O385" s="71"/>
      <c r="P385" s="197">
        <f>O385*H385</f>
        <v>0</v>
      </c>
      <c r="Q385" s="197">
        <v>0.06567</v>
      </c>
      <c r="R385" s="197">
        <f>Q385*H385</f>
        <v>6.96102</v>
      </c>
      <c r="S385" s="197">
        <v>0</v>
      </c>
      <c r="T385" s="198">
        <f>S385*H385</f>
        <v>0</v>
      </c>
      <c r="U385" s="34"/>
      <c r="V385" s="34"/>
      <c r="W385" s="34"/>
      <c r="X385" s="34"/>
      <c r="Y385" s="34"/>
      <c r="Z385" s="34"/>
      <c r="AA385" s="34"/>
      <c r="AB385" s="34"/>
      <c r="AC385" s="34"/>
      <c r="AD385" s="34"/>
      <c r="AE385" s="34"/>
      <c r="AR385" s="199" t="s">
        <v>175</v>
      </c>
      <c r="AT385" s="199" t="s">
        <v>339</v>
      </c>
      <c r="AU385" s="199" t="s">
        <v>89</v>
      </c>
      <c r="AY385" s="17" t="s">
        <v>134</v>
      </c>
      <c r="BE385" s="200">
        <f>IF(N385="základní",J385,0)</f>
        <v>0</v>
      </c>
      <c r="BF385" s="200">
        <f>IF(N385="snížená",J385,0)</f>
        <v>0</v>
      </c>
      <c r="BG385" s="200">
        <f>IF(N385="zákl. přenesená",J385,0)</f>
        <v>0</v>
      </c>
      <c r="BH385" s="200">
        <f>IF(N385="sníž. přenesená",J385,0)</f>
        <v>0</v>
      </c>
      <c r="BI385" s="200">
        <f>IF(N385="nulová",J385,0)</f>
        <v>0</v>
      </c>
      <c r="BJ385" s="17" t="s">
        <v>87</v>
      </c>
      <c r="BK385" s="200">
        <f>ROUND(I385*H385,2)</f>
        <v>0</v>
      </c>
      <c r="BL385" s="17" t="s">
        <v>155</v>
      </c>
      <c r="BM385" s="199" t="s">
        <v>600</v>
      </c>
    </row>
    <row r="386" spans="1:47" s="2" customFormat="1" ht="10">
      <c r="A386" s="34"/>
      <c r="B386" s="35"/>
      <c r="C386" s="36"/>
      <c r="D386" s="201" t="s">
        <v>143</v>
      </c>
      <c r="E386" s="36"/>
      <c r="F386" s="202" t="s">
        <v>599</v>
      </c>
      <c r="G386" s="36"/>
      <c r="H386" s="36"/>
      <c r="I386" s="203"/>
      <c r="J386" s="36"/>
      <c r="K386" s="36"/>
      <c r="L386" s="39"/>
      <c r="M386" s="204"/>
      <c r="N386" s="205"/>
      <c r="O386" s="71"/>
      <c r="P386" s="71"/>
      <c r="Q386" s="71"/>
      <c r="R386" s="71"/>
      <c r="S386" s="71"/>
      <c r="T386" s="72"/>
      <c r="U386" s="34"/>
      <c r="V386" s="34"/>
      <c r="W386" s="34"/>
      <c r="X386" s="34"/>
      <c r="Y386" s="34"/>
      <c r="Z386" s="34"/>
      <c r="AA386" s="34"/>
      <c r="AB386" s="34"/>
      <c r="AC386" s="34"/>
      <c r="AD386" s="34"/>
      <c r="AE386" s="34"/>
      <c r="AT386" s="17" t="s">
        <v>143</v>
      </c>
      <c r="AU386" s="17" t="s">
        <v>89</v>
      </c>
    </row>
    <row r="387" spans="2:51" s="13" customFormat="1" ht="10">
      <c r="B387" s="213"/>
      <c r="C387" s="214"/>
      <c r="D387" s="201" t="s">
        <v>244</v>
      </c>
      <c r="E387" s="214"/>
      <c r="F387" s="216" t="s">
        <v>601</v>
      </c>
      <c r="G387" s="214"/>
      <c r="H387" s="217">
        <v>106</v>
      </c>
      <c r="I387" s="218"/>
      <c r="J387" s="214"/>
      <c r="K387" s="214"/>
      <c r="L387" s="219"/>
      <c r="M387" s="220"/>
      <c r="N387" s="221"/>
      <c r="O387" s="221"/>
      <c r="P387" s="221"/>
      <c r="Q387" s="221"/>
      <c r="R387" s="221"/>
      <c r="S387" s="221"/>
      <c r="T387" s="222"/>
      <c r="AT387" s="223" t="s">
        <v>244</v>
      </c>
      <c r="AU387" s="223" t="s">
        <v>89</v>
      </c>
      <c r="AV387" s="13" t="s">
        <v>89</v>
      </c>
      <c r="AW387" s="13" t="s">
        <v>4</v>
      </c>
      <c r="AX387" s="13" t="s">
        <v>87</v>
      </c>
      <c r="AY387" s="223" t="s">
        <v>134</v>
      </c>
    </row>
    <row r="388" spans="1:65" s="2" customFormat="1" ht="24.15" customHeight="1">
      <c r="A388" s="34"/>
      <c r="B388" s="35"/>
      <c r="C388" s="187" t="s">
        <v>602</v>
      </c>
      <c r="D388" s="187" t="s">
        <v>137</v>
      </c>
      <c r="E388" s="188" t="s">
        <v>603</v>
      </c>
      <c r="F388" s="189" t="s">
        <v>604</v>
      </c>
      <c r="G388" s="190" t="s">
        <v>250</v>
      </c>
      <c r="H388" s="191">
        <v>20</v>
      </c>
      <c r="I388" s="192"/>
      <c r="J388" s="193">
        <f>ROUND(I388*H388,2)</f>
        <v>0</v>
      </c>
      <c r="K388" s="194"/>
      <c r="L388" s="39"/>
      <c r="M388" s="195" t="s">
        <v>1</v>
      </c>
      <c r="N388" s="196" t="s">
        <v>44</v>
      </c>
      <c r="O388" s="71"/>
      <c r="P388" s="197">
        <f>O388*H388</f>
        <v>0</v>
      </c>
      <c r="Q388" s="197">
        <v>0.16849</v>
      </c>
      <c r="R388" s="197">
        <f>Q388*H388</f>
        <v>3.3698</v>
      </c>
      <c r="S388" s="197">
        <v>0</v>
      </c>
      <c r="T388" s="198">
        <f>S388*H388</f>
        <v>0</v>
      </c>
      <c r="U388" s="34"/>
      <c r="V388" s="34"/>
      <c r="W388" s="34"/>
      <c r="X388" s="34"/>
      <c r="Y388" s="34"/>
      <c r="Z388" s="34"/>
      <c r="AA388" s="34"/>
      <c r="AB388" s="34"/>
      <c r="AC388" s="34"/>
      <c r="AD388" s="34"/>
      <c r="AE388" s="34"/>
      <c r="AR388" s="199" t="s">
        <v>155</v>
      </c>
      <c r="AT388" s="199" t="s">
        <v>137</v>
      </c>
      <c r="AU388" s="199" t="s">
        <v>89</v>
      </c>
      <c r="AY388" s="17" t="s">
        <v>134</v>
      </c>
      <c r="BE388" s="200">
        <f>IF(N388="základní",J388,0)</f>
        <v>0</v>
      </c>
      <c r="BF388" s="200">
        <f>IF(N388="snížená",J388,0)</f>
        <v>0</v>
      </c>
      <c r="BG388" s="200">
        <f>IF(N388="zákl. přenesená",J388,0)</f>
        <v>0</v>
      </c>
      <c r="BH388" s="200">
        <f>IF(N388="sníž. přenesená",J388,0)</f>
        <v>0</v>
      </c>
      <c r="BI388" s="200">
        <f>IF(N388="nulová",J388,0)</f>
        <v>0</v>
      </c>
      <c r="BJ388" s="17" t="s">
        <v>87</v>
      </c>
      <c r="BK388" s="200">
        <f>ROUND(I388*H388,2)</f>
        <v>0</v>
      </c>
      <c r="BL388" s="17" t="s">
        <v>155</v>
      </c>
      <c r="BM388" s="199" t="s">
        <v>605</v>
      </c>
    </row>
    <row r="389" spans="1:47" s="2" customFormat="1" ht="27">
      <c r="A389" s="34"/>
      <c r="B389" s="35"/>
      <c r="C389" s="36"/>
      <c r="D389" s="201" t="s">
        <v>143</v>
      </c>
      <c r="E389" s="36"/>
      <c r="F389" s="202" t="s">
        <v>606</v>
      </c>
      <c r="G389" s="36"/>
      <c r="H389" s="36"/>
      <c r="I389" s="203"/>
      <c r="J389" s="36"/>
      <c r="K389" s="36"/>
      <c r="L389" s="39"/>
      <c r="M389" s="204"/>
      <c r="N389" s="205"/>
      <c r="O389" s="71"/>
      <c r="P389" s="71"/>
      <c r="Q389" s="71"/>
      <c r="R389" s="71"/>
      <c r="S389" s="71"/>
      <c r="T389" s="72"/>
      <c r="U389" s="34"/>
      <c r="V389" s="34"/>
      <c r="W389" s="34"/>
      <c r="X389" s="34"/>
      <c r="Y389" s="34"/>
      <c r="Z389" s="34"/>
      <c r="AA389" s="34"/>
      <c r="AB389" s="34"/>
      <c r="AC389" s="34"/>
      <c r="AD389" s="34"/>
      <c r="AE389" s="34"/>
      <c r="AT389" s="17" t="s">
        <v>143</v>
      </c>
      <c r="AU389" s="17" t="s">
        <v>89</v>
      </c>
    </row>
    <row r="390" spans="1:47" s="2" customFormat="1" ht="10">
      <c r="A390" s="34"/>
      <c r="B390" s="35"/>
      <c r="C390" s="36"/>
      <c r="D390" s="207" t="s">
        <v>179</v>
      </c>
      <c r="E390" s="36"/>
      <c r="F390" s="208" t="s">
        <v>607</v>
      </c>
      <c r="G390" s="36"/>
      <c r="H390" s="36"/>
      <c r="I390" s="203"/>
      <c r="J390" s="36"/>
      <c r="K390" s="36"/>
      <c r="L390" s="39"/>
      <c r="M390" s="204"/>
      <c r="N390" s="205"/>
      <c r="O390" s="71"/>
      <c r="P390" s="71"/>
      <c r="Q390" s="71"/>
      <c r="R390" s="71"/>
      <c r="S390" s="71"/>
      <c r="T390" s="72"/>
      <c r="U390" s="34"/>
      <c r="V390" s="34"/>
      <c r="W390" s="34"/>
      <c r="X390" s="34"/>
      <c r="Y390" s="34"/>
      <c r="Z390" s="34"/>
      <c r="AA390" s="34"/>
      <c r="AB390" s="34"/>
      <c r="AC390" s="34"/>
      <c r="AD390" s="34"/>
      <c r="AE390" s="34"/>
      <c r="AT390" s="17" t="s">
        <v>179</v>
      </c>
      <c r="AU390" s="17" t="s">
        <v>89</v>
      </c>
    </row>
    <row r="391" spans="1:47" s="2" customFormat="1" ht="99">
      <c r="A391" s="34"/>
      <c r="B391" s="35"/>
      <c r="C391" s="36"/>
      <c r="D391" s="201" t="s">
        <v>181</v>
      </c>
      <c r="E391" s="36"/>
      <c r="F391" s="206" t="s">
        <v>608</v>
      </c>
      <c r="G391" s="36"/>
      <c r="H391" s="36"/>
      <c r="I391" s="203"/>
      <c r="J391" s="36"/>
      <c r="K391" s="36"/>
      <c r="L391" s="39"/>
      <c r="M391" s="204"/>
      <c r="N391" s="205"/>
      <c r="O391" s="71"/>
      <c r="P391" s="71"/>
      <c r="Q391" s="71"/>
      <c r="R391" s="71"/>
      <c r="S391" s="71"/>
      <c r="T391" s="72"/>
      <c r="U391" s="34"/>
      <c r="V391" s="34"/>
      <c r="W391" s="34"/>
      <c r="X391" s="34"/>
      <c r="Y391" s="34"/>
      <c r="Z391" s="34"/>
      <c r="AA391" s="34"/>
      <c r="AB391" s="34"/>
      <c r="AC391" s="34"/>
      <c r="AD391" s="34"/>
      <c r="AE391" s="34"/>
      <c r="AT391" s="17" t="s">
        <v>181</v>
      </c>
      <c r="AU391" s="17" t="s">
        <v>89</v>
      </c>
    </row>
    <row r="392" spans="1:47" s="2" customFormat="1" ht="18">
      <c r="A392" s="34"/>
      <c r="B392" s="35"/>
      <c r="C392" s="36"/>
      <c r="D392" s="201" t="s">
        <v>144</v>
      </c>
      <c r="E392" s="36"/>
      <c r="F392" s="206" t="s">
        <v>609</v>
      </c>
      <c r="G392" s="36"/>
      <c r="H392" s="36"/>
      <c r="I392" s="203"/>
      <c r="J392" s="36"/>
      <c r="K392" s="36"/>
      <c r="L392" s="39"/>
      <c r="M392" s="204"/>
      <c r="N392" s="205"/>
      <c r="O392" s="71"/>
      <c r="P392" s="71"/>
      <c r="Q392" s="71"/>
      <c r="R392" s="71"/>
      <c r="S392" s="71"/>
      <c r="T392" s="72"/>
      <c r="U392" s="34"/>
      <c r="V392" s="34"/>
      <c r="W392" s="34"/>
      <c r="X392" s="34"/>
      <c r="Y392" s="34"/>
      <c r="Z392" s="34"/>
      <c r="AA392" s="34"/>
      <c r="AB392" s="34"/>
      <c r="AC392" s="34"/>
      <c r="AD392" s="34"/>
      <c r="AE392" s="34"/>
      <c r="AT392" s="17" t="s">
        <v>144</v>
      </c>
      <c r="AU392" s="17" t="s">
        <v>89</v>
      </c>
    </row>
    <row r="393" spans="2:51" s="13" customFormat="1" ht="10">
      <c r="B393" s="213"/>
      <c r="C393" s="214"/>
      <c r="D393" s="201" t="s">
        <v>244</v>
      </c>
      <c r="E393" s="215" t="s">
        <v>1</v>
      </c>
      <c r="F393" s="216" t="s">
        <v>610</v>
      </c>
      <c r="G393" s="214"/>
      <c r="H393" s="217">
        <v>20</v>
      </c>
      <c r="I393" s="218"/>
      <c r="J393" s="214"/>
      <c r="K393" s="214"/>
      <c r="L393" s="219"/>
      <c r="M393" s="220"/>
      <c r="N393" s="221"/>
      <c r="O393" s="221"/>
      <c r="P393" s="221"/>
      <c r="Q393" s="221"/>
      <c r="R393" s="221"/>
      <c r="S393" s="221"/>
      <c r="T393" s="222"/>
      <c r="AT393" s="223" t="s">
        <v>244</v>
      </c>
      <c r="AU393" s="223" t="s">
        <v>89</v>
      </c>
      <c r="AV393" s="13" t="s">
        <v>89</v>
      </c>
      <c r="AW393" s="13" t="s">
        <v>36</v>
      </c>
      <c r="AX393" s="13" t="s">
        <v>79</v>
      </c>
      <c r="AY393" s="223" t="s">
        <v>134</v>
      </c>
    </row>
    <row r="394" spans="1:65" s="2" customFormat="1" ht="16.5" customHeight="1">
      <c r="A394" s="34"/>
      <c r="B394" s="35"/>
      <c r="C394" s="245" t="s">
        <v>611</v>
      </c>
      <c r="D394" s="245" t="s">
        <v>339</v>
      </c>
      <c r="E394" s="246" t="s">
        <v>612</v>
      </c>
      <c r="F394" s="247" t="s">
        <v>613</v>
      </c>
      <c r="G394" s="248" t="s">
        <v>250</v>
      </c>
      <c r="H394" s="249">
        <v>20.4</v>
      </c>
      <c r="I394" s="250"/>
      <c r="J394" s="251">
        <f>ROUND(I394*H394,2)</f>
        <v>0</v>
      </c>
      <c r="K394" s="252"/>
      <c r="L394" s="253"/>
      <c r="M394" s="254" t="s">
        <v>1</v>
      </c>
      <c r="N394" s="255" t="s">
        <v>44</v>
      </c>
      <c r="O394" s="71"/>
      <c r="P394" s="197">
        <f>O394*H394</f>
        <v>0</v>
      </c>
      <c r="Q394" s="197">
        <v>0.104</v>
      </c>
      <c r="R394" s="197">
        <f>Q394*H394</f>
        <v>2.1216</v>
      </c>
      <c r="S394" s="197">
        <v>0</v>
      </c>
      <c r="T394" s="198">
        <f>S394*H394</f>
        <v>0</v>
      </c>
      <c r="U394" s="34"/>
      <c r="V394" s="34"/>
      <c r="W394" s="34"/>
      <c r="X394" s="34"/>
      <c r="Y394" s="34"/>
      <c r="Z394" s="34"/>
      <c r="AA394" s="34"/>
      <c r="AB394" s="34"/>
      <c r="AC394" s="34"/>
      <c r="AD394" s="34"/>
      <c r="AE394" s="34"/>
      <c r="AR394" s="199" t="s">
        <v>175</v>
      </c>
      <c r="AT394" s="199" t="s">
        <v>339</v>
      </c>
      <c r="AU394" s="199" t="s">
        <v>89</v>
      </c>
      <c r="AY394" s="17" t="s">
        <v>134</v>
      </c>
      <c r="BE394" s="200">
        <f>IF(N394="základní",J394,0)</f>
        <v>0</v>
      </c>
      <c r="BF394" s="200">
        <f>IF(N394="snížená",J394,0)</f>
        <v>0</v>
      </c>
      <c r="BG394" s="200">
        <f>IF(N394="zákl. přenesená",J394,0)</f>
        <v>0</v>
      </c>
      <c r="BH394" s="200">
        <f>IF(N394="sníž. přenesená",J394,0)</f>
        <v>0</v>
      </c>
      <c r="BI394" s="200">
        <f>IF(N394="nulová",J394,0)</f>
        <v>0</v>
      </c>
      <c r="BJ394" s="17" t="s">
        <v>87</v>
      </c>
      <c r="BK394" s="200">
        <f>ROUND(I394*H394,2)</f>
        <v>0</v>
      </c>
      <c r="BL394" s="17" t="s">
        <v>155</v>
      </c>
      <c r="BM394" s="199" t="s">
        <v>614</v>
      </c>
    </row>
    <row r="395" spans="1:47" s="2" customFormat="1" ht="10">
      <c r="A395" s="34"/>
      <c r="B395" s="35"/>
      <c r="C395" s="36"/>
      <c r="D395" s="201" t="s">
        <v>143</v>
      </c>
      <c r="E395" s="36"/>
      <c r="F395" s="202" t="s">
        <v>613</v>
      </c>
      <c r="G395" s="36"/>
      <c r="H395" s="36"/>
      <c r="I395" s="203"/>
      <c r="J395" s="36"/>
      <c r="K395" s="36"/>
      <c r="L395" s="39"/>
      <c r="M395" s="204"/>
      <c r="N395" s="205"/>
      <c r="O395" s="71"/>
      <c r="P395" s="71"/>
      <c r="Q395" s="71"/>
      <c r="R395" s="71"/>
      <c r="S395" s="71"/>
      <c r="T395" s="72"/>
      <c r="U395" s="34"/>
      <c r="V395" s="34"/>
      <c r="W395" s="34"/>
      <c r="X395" s="34"/>
      <c r="Y395" s="34"/>
      <c r="Z395" s="34"/>
      <c r="AA395" s="34"/>
      <c r="AB395" s="34"/>
      <c r="AC395" s="34"/>
      <c r="AD395" s="34"/>
      <c r="AE395" s="34"/>
      <c r="AT395" s="17" t="s">
        <v>143</v>
      </c>
      <c r="AU395" s="17" t="s">
        <v>89</v>
      </c>
    </row>
    <row r="396" spans="2:51" s="13" customFormat="1" ht="10">
      <c r="B396" s="213"/>
      <c r="C396" s="214"/>
      <c r="D396" s="201" t="s">
        <v>244</v>
      </c>
      <c r="E396" s="214"/>
      <c r="F396" s="216" t="s">
        <v>615</v>
      </c>
      <c r="G396" s="214"/>
      <c r="H396" s="217">
        <v>20.4</v>
      </c>
      <c r="I396" s="218"/>
      <c r="J396" s="214"/>
      <c r="K396" s="214"/>
      <c r="L396" s="219"/>
      <c r="M396" s="220"/>
      <c r="N396" s="221"/>
      <c r="O396" s="221"/>
      <c r="P396" s="221"/>
      <c r="Q396" s="221"/>
      <c r="R396" s="221"/>
      <c r="S396" s="221"/>
      <c r="T396" s="222"/>
      <c r="AT396" s="223" t="s">
        <v>244</v>
      </c>
      <c r="AU396" s="223" t="s">
        <v>89</v>
      </c>
      <c r="AV396" s="13" t="s">
        <v>89</v>
      </c>
      <c r="AW396" s="13" t="s">
        <v>4</v>
      </c>
      <c r="AX396" s="13" t="s">
        <v>87</v>
      </c>
      <c r="AY396" s="223" t="s">
        <v>134</v>
      </c>
    </row>
    <row r="397" spans="1:65" s="2" customFormat="1" ht="33" customHeight="1">
      <c r="A397" s="34"/>
      <c r="B397" s="35"/>
      <c r="C397" s="187" t="s">
        <v>616</v>
      </c>
      <c r="D397" s="187" t="s">
        <v>137</v>
      </c>
      <c r="E397" s="188" t="s">
        <v>617</v>
      </c>
      <c r="F397" s="189" t="s">
        <v>618</v>
      </c>
      <c r="G397" s="190" t="s">
        <v>250</v>
      </c>
      <c r="H397" s="191">
        <v>35</v>
      </c>
      <c r="I397" s="192"/>
      <c r="J397" s="193">
        <f>ROUND(I397*H397,2)</f>
        <v>0</v>
      </c>
      <c r="K397" s="194"/>
      <c r="L397" s="39"/>
      <c r="M397" s="195" t="s">
        <v>1</v>
      </c>
      <c r="N397" s="196" t="s">
        <v>44</v>
      </c>
      <c r="O397" s="71"/>
      <c r="P397" s="197">
        <f>O397*H397</f>
        <v>0</v>
      </c>
      <c r="Q397" s="197">
        <v>0.00061</v>
      </c>
      <c r="R397" s="197">
        <f>Q397*H397</f>
        <v>0.021349999999999997</v>
      </c>
      <c r="S397" s="197">
        <v>0</v>
      </c>
      <c r="T397" s="198">
        <f>S397*H397</f>
        <v>0</v>
      </c>
      <c r="U397" s="34"/>
      <c r="V397" s="34"/>
      <c r="W397" s="34"/>
      <c r="X397" s="34"/>
      <c r="Y397" s="34"/>
      <c r="Z397" s="34"/>
      <c r="AA397" s="34"/>
      <c r="AB397" s="34"/>
      <c r="AC397" s="34"/>
      <c r="AD397" s="34"/>
      <c r="AE397" s="34"/>
      <c r="AR397" s="199" t="s">
        <v>155</v>
      </c>
      <c r="AT397" s="199" t="s">
        <v>137</v>
      </c>
      <c r="AU397" s="199" t="s">
        <v>89</v>
      </c>
      <c r="AY397" s="17" t="s">
        <v>134</v>
      </c>
      <c r="BE397" s="200">
        <f>IF(N397="základní",J397,0)</f>
        <v>0</v>
      </c>
      <c r="BF397" s="200">
        <f>IF(N397="snížená",J397,0)</f>
        <v>0</v>
      </c>
      <c r="BG397" s="200">
        <f>IF(N397="zákl. přenesená",J397,0)</f>
        <v>0</v>
      </c>
      <c r="BH397" s="200">
        <f>IF(N397="sníž. přenesená",J397,0)</f>
        <v>0</v>
      </c>
      <c r="BI397" s="200">
        <f>IF(N397="nulová",J397,0)</f>
        <v>0</v>
      </c>
      <c r="BJ397" s="17" t="s">
        <v>87</v>
      </c>
      <c r="BK397" s="200">
        <f>ROUND(I397*H397,2)</f>
        <v>0</v>
      </c>
      <c r="BL397" s="17" t="s">
        <v>155</v>
      </c>
      <c r="BM397" s="199" t="s">
        <v>619</v>
      </c>
    </row>
    <row r="398" spans="1:47" s="2" customFormat="1" ht="36">
      <c r="A398" s="34"/>
      <c r="B398" s="35"/>
      <c r="C398" s="36"/>
      <c r="D398" s="201" t="s">
        <v>143</v>
      </c>
      <c r="E398" s="36"/>
      <c r="F398" s="202" t="s">
        <v>620</v>
      </c>
      <c r="G398" s="36"/>
      <c r="H398" s="36"/>
      <c r="I398" s="203"/>
      <c r="J398" s="36"/>
      <c r="K398" s="36"/>
      <c r="L398" s="39"/>
      <c r="M398" s="204"/>
      <c r="N398" s="205"/>
      <c r="O398" s="71"/>
      <c r="P398" s="71"/>
      <c r="Q398" s="71"/>
      <c r="R398" s="71"/>
      <c r="S398" s="71"/>
      <c r="T398" s="72"/>
      <c r="U398" s="34"/>
      <c r="V398" s="34"/>
      <c r="W398" s="34"/>
      <c r="X398" s="34"/>
      <c r="Y398" s="34"/>
      <c r="Z398" s="34"/>
      <c r="AA398" s="34"/>
      <c r="AB398" s="34"/>
      <c r="AC398" s="34"/>
      <c r="AD398" s="34"/>
      <c r="AE398" s="34"/>
      <c r="AT398" s="17" t="s">
        <v>143</v>
      </c>
      <c r="AU398" s="17" t="s">
        <v>89</v>
      </c>
    </row>
    <row r="399" spans="1:47" s="2" customFormat="1" ht="10">
      <c r="A399" s="34"/>
      <c r="B399" s="35"/>
      <c r="C399" s="36"/>
      <c r="D399" s="207" t="s">
        <v>179</v>
      </c>
      <c r="E399" s="36"/>
      <c r="F399" s="208" t="s">
        <v>621</v>
      </c>
      <c r="G399" s="36"/>
      <c r="H399" s="36"/>
      <c r="I399" s="203"/>
      <c r="J399" s="36"/>
      <c r="K399" s="36"/>
      <c r="L399" s="39"/>
      <c r="M399" s="204"/>
      <c r="N399" s="205"/>
      <c r="O399" s="71"/>
      <c r="P399" s="71"/>
      <c r="Q399" s="71"/>
      <c r="R399" s="71"/>
      <c r="S399" s="71"/>
      <c r="T399" s="72"/>
      <c r="U399" s="34"/>
      <c r="V399" s="34"/>
      <c r="W399" s="34"/>
      <c r="X399" s="34"/>
      <c r="Y399" s="34"/>
      <c r="Z399" s="34"/>
      <c r="AA399" s="34"/>
      <c r="AB399" s="34"/>
      <c r="AC399" s="34"/>
      <c r="AD399" s="34"/>
      <c r="AE399" s="34"/>
      <c r="AT399" s="17" t="s">
        <v>179</v>
      </c>
      <c r="AU399" s="17" t="s">
        <v>89</v>
      </c>
    </row>
    <row r="400" spans="1:47" s="2" customFormat="1" ht="27">
      <c r="A400" s="34"/>
      <c r="B400" s="35"/>
      <c r="C400" s="36"/>
      <c r="D400" s="201" t="s">
        <v>181</v>
      </c>
      <c r="E400" s="36"/>
      <c r="F400" s="206" t="s">
        <v>622</v>
      </c>
      <c r="G400" s="36"/>
      <c r="H400" s="36"/>
      <c r="I400" s="203"/>
      <c r="J400" s="36"/>
      <c r="K400" s="36"/>
      <c r="L400" s="39"/>
      <c r="M400" s="204"/>
      <c r="N400" s="205"/>
      <c r="O400" s="71"/>
      <c r="P400" s="71"/>
      <c r="Q400" s="71"/>
      <c r="R400" s="71"/>
      <c r="S400" s="71"/>
      <c r="T400" s="72"/>
      <c r="U400" s="34"/>
      <c r="V400" s="34"/>
      <c r="W400" s="34"/>
      <c r="X400" s="34"/>
      <c r="Y400" s="34"/>
      <c r="Z400" s="34"/>
      <c r="AA400" s="34"/>
      <c r="AB400" s="34"/>
      <c r="AC400" s="34"/>
      <c r="AD400" s="34"/>
      <c r="AE400" s="34"/>
      <c r="AT400" s="17" t="s">
        <v>181</v>
      </c>
      <c r="AU400" s="17" t="s">
        <v>89</v>
      </c>
    </row>
    <row r="401" spans="1:65" s="2" customFormat="1" ht="24.15" customHeight="1">
      <c r="A401" s="34"/>
      <c r="B401" s="35"/>
      <c r="C401" s="187" t="s">
        <v>623</v>
      </c>
      <c r="D401" s="187" t="s">
        <v>137</v>
      </c>
      <c r="E401" s="188" t="s">
        <v>624</v>
      </c>
      <c r="F401" s="189" t="s">
        <v>625</v>
      </c>
      <c r="G401" s="190" t="s">
        <v>250</v>
      </c>
      <c r="H401" s="191">
        <v>35</v>
      </c>
      <c r="I401" s="192"/>
      <c r="J401" s="193">
        <f>ROUND(I401*H401,2)</f>
        <v>0</v>
      </c>
      <c r="K401" s="194"/>
      <c r="L401" s="39"/>
      <c r="M401" s="195" t="s">
        <v>1</v>
      </c>
      <c r="N401" s="196" t="s">
        <v>44</v>
      </c>
      <c r="O401" s="71"/>
      <c r="P401" s="197">
        <f>O401*H401</f>
        <v>0</v>
      </c>
      <c r="Q401" s="197">
        <v>0</v>
      </c>
      <c r="R401" s="197">
        <f>Q401*H401</f>
        <v>0</v>
      </c>
      <c r="S401" s="197">
        <v>0</v>
      </c>
      <c r="T401" s="198">
        <f>S401*H401</f>
        <v>0</v>
      </c>
      <c r="U401" s="34"/>
      <c r="V401" s="34"/>
      <c r="W401" s="34"/>
      <c r="X401" s="34"/>
      <c r="Y401" s="34"/>
      <c r="Z401" s="34"/>
      <c r="AA401" s="34"/>
      <c r="AB401" s="34"/>
      <c r="AC401" s="34"/>
      <c r="AD401" s="34"/>
      <c r="AE401" s="34"/>
      <c r="AR401" s="199" t="s">
        <v>155</v>
      </c>
      <c r="AT401" s="199" t="s">
        <v>137</v>
      </c>
      <c r="AU401" s="199" t="s">
        <v>89</v>
      </c>
      <c r="AY401" s="17" t="s">
        <v>134</v>
      </c>
      <c r="BE401" s="200">
        <f>IF(N401="základní",J401,0)</f>
        <v>0</v>
      </c>
      <c r="BF401" s="200">
        <f>IF(N401="snížená",J401,0)</f>
        <v>0</v>
      </c>
      <c r="BG401" s="200">
        <f>IF(N401="zákl. přenesená",J401,0)</f>
        <v>0</v>
      </c>
      <c r="BH401" s="200">
        <f>IF(N401="sníž. přenesená",J401,0)</f>
        <v>0</v>
      </c>
      <c r="BI401" s="200">
        <f>IF(N401="nulová",J401,0)</f>
        <v>0</v>
      </c>
      <c r="BJ401" s="17" t="s">
        <v>87</v>
      </c>
      <c r="BK401" s="200">
        <f>ROUND(I401*H401,2)</f>
        <v>0</v>
      </c>
      <c r="BL401" s="17" t="s">
        <v>155</v>
      </c>
      <c r="BM401" s="199" t="s">
        <v>626</v>
      </c>
    </row>
    <row r="402" spans="1:47" s="2" customFormat="1" ht="18">
      <c r="A402" s="34"/>
      <c r="B402" s="35"/>
      <c r="C402" s="36"/>
      <c r="D402" s="201" t="s">
        <v>143</v>
      </c>
      <c r="E402" s="36"/>
      <c r="F402" s="202" t="s">
        <v>627</v>
      </c>
      <c r="G402" s="36"/>
      <c r="H402" s="36"/>
      <c r="I402" s="203"/>
      <c r="J402" s="36"/>
      <c r="K402" s="36"/>
      <c r="L402" s="39"/>
      <c r="M402" s="204"/>
      <c r="N402" s="205"/>
      <c r="O402" s="71"/>
      <c r="P402" s="71"/>
      <c r="Q402" s="71"/>
      <c r="R402" s="71"/>
      <c r="S402" s="71"/>
      <c r="T402" s="72"/>
      <c r="U402" s="34"/>
      <c r="V402" s="34"/>
      <c r="W402" s="34"/>
      <c r="X402" s="34"/>
      <c r="Y402" s="34"/>
      <c r="Z402" s="34"/>
      <c r="AA402" s="34"/>
      <c r="AB402" s="34"/>
      <c r="AC402" s="34"/>
      <c r="AD402" s="34"/>
      <c r="AE402" s="34"/>
      <c r="AT402" s="17" t="s">
        <v>143</v>
      </c>
      <c r="AU402" s="17" t="s">
        <v>89</v>
      </c>
    </row>
    <row r="403" spans="1:47" s="2" customFormat="1" ht="10">
      <c r="A403" s="34"/>
      <c r="B403" s="35"/>
      <c r="C403" s="36"/>
      <c r="D403" s="207" t="s">
        <v>179</v>
      </c>
      <c r="E403" s="36"/>
      <c r="F403" s="208" t="s">
        <v>628</v>
      </c>
      <c r="G403" s="36"/>
      <c r="H403" s="36"/>
      <c r="I403" s="203"/>
      <c r="J403" s="36"/>
      <c r="K403" s="36"/>
      <c r="L403" s="39"/>
      <c r="M403" s="204"/>
      <c r="N403" s="205"/>
      <c r="O403" s="71"/>
      <c r="P403" s="71"/>
      <c r="Q403" s="71"/>
      <c r="R403" s="71"/>
      <c r="S403" s="71"/>
      <c r="T403" s="72"/>
      <c r="U403" s="34"/>
      <c r="V403" s="34"/>
      <c r="W403" s="34"/>
      <c r="X403" s="34"/>
      <c r="Y403" s="34"/>
      <c r="Z403" s="34"/>
      <c r="AA403" s="34"/>
      <c r="AB403" s="34"/>
      <c r="AC403" s="34"/>
      <c r="AD403" s="34"/>
      <c r="AE403" s="34"/>
      <c r="AT403" s="17" t="s">
        <v>179</v>
      </c>
      <c r="AU403" s="17" t="s">
        <v>89</v>
      </c>
    </row>
    <row r="404" spans="1:65" s="2" customFormat="1" ht="24.15" customHeight="1">
      <c r="A404" s="34"/>
      <c r="B404" s="35"/>
      <c r="C404" s="187" t="s">
        <v>629</v>
      </c>
      <c r="D404" s="187" t="s">
        <v>137</v>
      </c>
      <c r="E404" s="188" t="s">
        <v>630</v>
      </c>
      <c r="F404" s="189" t="s">
        <v>631</v>
      </c>
      <c r="G404" s="190" t="s">
        <v>250</v>
      </c>
      <c r="H404" s="191">
        <v>2.8</v>
      </c>
      <c r="I404" s="192"/>
      <c r="J404" s="193">
        <f>ROUND(I404*H404,2)</f>
        <v>0</v>
      </c>
      <c r="K404" s="194"/>
      <c r="L404" s="39"/>
      <c r="M404" s="195" t="s">
        <v>1</v>
      </c>
      <c r="N404" s="196" t="s">
        <v>44</v>
      </c>
      <c r="O404" s="71"/>
      <c r="P404" s="197">
        <f>O404*H404</f>
        <v>0</v>
      </c>
      <c r="Q404" s="197">
        <v>0.43819</v>
      </c>
      <c r="R404" s="197">
        <f>Q404*H404</f>
        <v>1.226932</v>
      </c>
      <c r="S404" s="197">
        <v>0</v>
      </c>
      <c r="T404" s="198">
        <f>S404*H404</f>
        <v>0</v>
      </c>
      <c r="U404" s="34"/>
      <c r="V404" s="34"/>
      <c r="W404" s="34"/>
      <c r="X404" s="34"/>
      <c r="Y404" s="34"/>
      <c r="Z404" s="34"/>
      <c r="AA404" s="34"/>
      <c r="AB404" s="34"/>
      <c r="AC404" s="34"/>
      <c r="AD404" s="34"/>
      <c r="AE404" s="34"/>
      <c r="AR404" s="199" t="s">
        <v>155</v>
      </c>
      <c r="AT404" s="199" t="s">
        <v>137</v>
      </c>
      <c r="AU404" s="199" t="s">
        <v>89</v>
      </c>
      <c r="AY404" s="17" t="s">
        <v>134</v>
      </c>
      <c r="BE404" s="200">
        <f>IF(N404="základní",J404,0)</f>
        <v>0</v>
      </c>
      <c r="BF404" s="200">
        <f>IF(N404="snížená",J404,0)</f>
        <v>0</v>
      </c>
      <c r="BG404" s="200">
        <f>IF(N404="zákl. přenesená",J404,0)</f>
        <v>0</v>
      </c>
      <c r="BH404" s="200">
        <f>IF(N404="sníž. přenesená",J404,0)</f>
        <v>0</v>
      </c>
      <c r="BI404" s="200">
        <f>IF(N404="nulová",J404,0)</f>
        <v>0</v>
      </c>
      <c r="BJ404" s="17" t="s">
        <v>87</v>
      </c>
      <c r="BK404" s="200">
        <f>ROUND(I404*H404,2)</f>
        <v>0</v>
      </c>
      <c r="BL404" s="17" t="s">
        <v>155</v>
      </c>
      <c r="BM404" s="199" t="s">
        <v>632</v>
      </c>
    </row>
    <row r="405" spans="1:47" s="2" customFormat="1" ht="18">
      <c r="A405" s="34"/>
      <c r="B405" s="35"/>
      <c r="C405" s="36"/>
      <c r="D405" s="201" t="s">
        <v>143</v>
      </c>
      <c r="E405" s="36"/>
      <c r="F405" s="202" t="s">
        <v>633</v>
      </c>
      <c r="G405" s="36"/>
      <c r="H405" s="36"/>
      <c r="I405" s="203"/>
      <c r="J405" s="36"/>
      <c r="K405" s="36"/>
      <c r="L405" s="39"/>
      <c r="M405" s="204"/>
      <c r="N405" s="205"/>
      <c r="O405" s="71"/>
      <c r="P405" s="71"/>
      <c r="Q405" s="71"/>
      <c r="R405" s="71"/>
      <c r="S405" s="71"/>
      <c r="T405" s="72"/>
      <c r="U405" s="34"/>
      <c r="V405" s="34"/>
      <c r="W405" s="34"/>
      <c r="X405" s="34"/>
      <c r="Y405" s="34"/>
      <c r="Z405" s="34"/>
      <c r="AA405" s="34"/>
      <c r="AB405" s="34"/>
      <c r="AC405" s="34"/>
      <c r="AD405" s="34"/>
      <c r="AE405" s="34"/>
      <c r="AT405" s="17" t="s">
        <v>143</v>
      </c>
      <c r="AU405" s="17" t="s">
        <v>89</v>
      </c>
    </row>
    <row r="406" spans="1:47" s="2" customFormat="1" ht="45">
      <c r="A406" s="34"/>
      <c r="B406" s="35"/>
      <c r="C406" s="36"/>
      <c r="D406" s="201" t="s">
        <v>181</v>
      </c>
      <c r="E406" s="36"/>
      <c r="F406" s="206" t="s">
        <v>634</v>
      </c>
      <c r="G406" s="36"/>
      <c r="H406" s="36"/>
      <c r="I406" s="203"/>
      <c r="J406" s="36"/>
      <c r="K406" s="36"/>
      <c r="L406" s="39"/>
      <c r="M406" s="204"/>
      <c r="N406" s="205"/>
      <c r="O406" s="71"/>
      <c r="P406" s="71"/>
      <c r="Q406" s="71"/>
      <c r="R406" s="71"/>
      <c r="S406" s="71"/>
      <c r="T406" s="72"/>
      <c r="U406" s="34"/>
      <c r="V406" s="34"/>
      <c r="W406" s="34"/>
      <c r="X406" s="34"/>
      <c r="Y406" s="34"/>
      <c r="Z406" s="34"/>
      <c r="AA406" s="34"/>
      <c r="AB406" s="34"/>
      <c r="AC406" s="34"/>
      <c r="AD406" s="34"/>
      <c r="AE406" s="34"/>
      <c r="AT406" s="17" t="s">
        <v>181</v>
      </c>
      <c r="AU406" s="17" t="s">
        <v>89</v>
      </c>
    </row>
    <row r="407" spans="1:47" s="2" customFormat="1" ht="18">
      <c r="A407" s="34"/>
      <c r="B407" s="35"/>
      <c r="C407" s="36"/>
      <c r="D407" s="201" t="s">
        <v>144</v>
      </c>
      <c r="E407" s="36"/>
      <c r="F407" s="206" t="s">
        <v>635</v>
      </c>
      <c r="G407" s="36"/>
      <c r="H407" s="36"/>
      <c r="I407" s="203"/>
      <c r="J407" s="36"/>
      <c r="K407" s="36"/>
      <c r="L407" s="39"/>
      <c r="M407" s="204"/>
      <c r="N407" s="205"/>
      <c r="O407" s="71"/>
      <c r="P407" s="71"/>
      <c r="Q407" s="71"/>
      <c r="R407" s="71"/>
      <c r="S407" s="71"/>
      <c r="T407" s="72"/>
      <c r="U407" s="34"/>
      <c r="V407" s="34"/>
      <c r="W407" s="34"/>
      <c r="X407" s="34"/>
      <c r="Y407" s="34"/>
      <c r="Z407" s="34"/>
      <c r="AA407" s="34"/>
      <c r="AB407" s="34"/>
      <c r="AC407" s="34"/>
      <c r="AD407" s="34"/>
      <c r="AE407" s="34"/>
      <c r="AT407" s="17" t="s">
        <v>144</v>
      </c>
      <c r="AU407" s="17" t="s">
        <v>89</v>
      </c>
    </row>
    <row r="408" spans="2:51" s="13" customFormat="1" ht="10">
      <c r="B408" s="213"/>
      <c r="C408" s="214"/>
      <c r="D408" s="201" t="s">
        <v>244</v>
      </c>
      <c r="E408" s="215" t="s">
        <v>1</v>
      </c>
      <c r="F408" s="216" t="s">
        <v>636</v>
      </c>
      <c r="G408" s="214"/>
      <c r="H408" s="217">
        <v>2.8</v>
      </c>
      <c r="I408" s="218"/>
      <c r="J408" s="214"/>
      <c r="K408" s="214"/>
      <c r="L408" s="219"/>
      <c r="M408" s="220"/>
      <c r="N408" s="221"/>
      <c r="O408" s="221"/>
      <c r="P408" s="221"/>
      <c r="Q408" s="221"/>
      <c r="R408" s="221"/>
      <c r="S408" s="221"/>
      <c r="T408" s="222"/>
      <c r="AT408" s="223" t="s">
        <v>244</v>
      </c>
      <c r="AU408" s="223" t="s">
        <v>89</v>
      </c>
      <c r="AV408" s="13" t="s">
        <v>89</v>
      </c>
      <c r="AW408" s="13" t="s">
        <v>36</v>
      </c>
      <c r="AX408" s="13" t="s">
        <v>79</v>
      </c>
      <c r="AY408" s="223" t="s">
        <v>134</v>
      </c>
    </row>
    <row r="409" spans="1:65" s="2" customFormat="1" ht="16.5" customHeight="1">
      <c r="A409" s="34"/>
      <c r="B409" s="35"/>
      <c r="C409" s="245" t="s">
        <v>637</v>
      </c>
      <c r="D409" s="245" t="s">
        <v>339</v>
      </c>
      <c r="E409" s="246" t="s">
        <v>638</v>
      </c>
      <c r="F409" s="247" t="s">
        <v>639</v>
      </c>
      <c r="G409" s="248" t="s">
        <v>250</v>
      </c>
      <c r="H409" s="249">
        <v>2.8</v>
      </c>
      <c r="I409" s="250"/>
      <c r="J409" s="251">
        <f>ROUND(I409*H409,2)</f>
        <v>0</v>
      </c>
      <c r="K409" s="252"/>
      <c r="L409" s="253"/>
      <c r="M409" s="254" t="s">
        <v>1</v>
      </c>
      <c r="N409" s="255" t="s">
        <v>44</v>
      </c>
      <c r="O409" s="71"/>
      <c r="P409" s="197">
        <f>O409*H409</f>
        <v>0</v>
      </c>
      <c r="Q409" s="197">
        <v>0.0166</v>
      </c>
      <c r="R409" s="197">
        <f>Q409*H409</f>
        <v>0.04648</v>
      </c>
      <c r="S409" s="197">
        <v>0</v>
      </c>
      <c r="T409" s="198">
        <f>S409*H409</f>
        <v>0</v>
      </c>
      <c r="U409" s="34"/>
      <c r="V409" s="34"/>
      <c r="W409" s="34"/>
      <c r="X409" s="34"/>
      <c r="Y409" s="34"/>
      <c r="Z409" s="34"/>
      <c r="AA409" s="34"/>
      <c r="AB409" s="34"/>
      <c r="AC409" s="34"/>
      <c r="AD409" s="34"/>
      <c r="AE409" s="34"/>
      <c r="AR409" s="199" t="s">
        <v>175</v>
      </c>
      <c r="AT409" s="199" t="s">
        <v>339</v>
      </c>
      <c r="AU409" s="199" t="s">
        <v>89</v>
      </c>
      <c r="AY409" s="17" t="s">
        <v>134</v>
      </c>
      <c r="BE409" s="200">
        <f>IF(N409="základní",J409,0)</f>
        <v>0</v>
      </c>
      <c r="BF409" s="200">
        <f>IF(N409="snížená",J409,0)</f>
        <v>0</v>
      </c>
      <c r="BG409" s="200">
        <f>IF(N409="zákl. přenesená",J409,0)</f>
        <v>0</v>
      </c>
      <c r="BH409" s="200">
        <f>IF(N409="sníž. přenesená",J409,0)</f>
        <v>0</v>
      </c>
      <c r="BI409" s="200">
        <f>IF(N409="nulová",J409,0)</f>
        <v>0</v>
      </c>
      <c r="BJ409" s="17" t="s">
        <v>87</v>
      </c>
      <c r="BK409" s="200">
        <f>ROUND(I409*H409,2)</f>
        <v>0</v>
      </c>
      <c r="BL409" s="17" t="s">
        <v>155</v>
      </c>
      <c r="BM409" s="199" t="s">
        <v>640</v>
      </c>
    </row>
    <row r="410" spans="1:47" s="2" customFormat="1" ht="18">
      <c r="A410" s="34"/>
      <c r="B410" s="35"/>
      <c r="C410" s="36"/>
      <c r="D410" s="201" t="s">
        <v>143</v>
      </c>
      <c r="E410" s="36"/>
      <c r="F410" s="202" t="s">
        <v>633</v>
      </c>
      <c r="G410" s="36"/>
      <c r="H410" s="36"/>
      <c r="I410" s="203"/>
      <c r="J410" s="36"/>
      <c r="K410" s="36"/>
      <c r="L410" s="39"/>
      <c r="M410" s="204"/>
      <c r="N410" s="205"/>
      <c r="O410" s="71"/>
      <c r="P410" s="71"/>
      <c r="Q410" s="71"/>
      <c r="R410" s="71"/>
      <c r="S410" s="71"/>
      <c r="T410" s="72"/>
      <c r="U410" s="34"/>
      <c r="V410" s="34"/>
      <c r="W410" s="34"/>
      <c r="X410" s="34"/>
      <c r="Y410" s="34"/>
      <c r="Z410" s="34"/>
      <c r="AA410" s="34"/>
      <c r="AB410" s="34"/>
      <c r="AC410" s="34"/>
      <c r="AD410" s="34"/>
      <c r="AE410" s="34"/>
      <c r="AT410" s="17" t="s">
        <v>143</v>
      </c>
      <c r="AU410" s="17" t="s">
        <v>89</v>
      </c>
    </row>
    <row r="411" spans="1:65" s="2" customFormat="1" ht="16.5" customHeight="1">
      <c r="A411" s="34"/>
      <c r="B411" s="35"/>
      <c r="C411" s="187" t="s">
        <v>641</v>
      </c>
      <c r="D411" s="187" t="s">
        <v>137</v>
      </c>
      <c r="E411" s="188" t="s">
        <v>642</v>
      </c>
      <c r="F411" s="189" t="s">
        <v>643</v>
      </c>
      <c r="G411" s="190" t="s">
        <v>140</v>
      </c>
      <c r="H411" s="191">
        <v>1</v>
      </c>
      <c r="I411" s="192"/>
      <c r="J411" s="193">
        <f>ROUND(I411*H411,2)</f>
        <v>0</v>
      </c>
      <c r="K411" s="194"/>
      <c r="L411" s="39"/>
      <c r="M411" s="195" t="s">
        <v>1</v>
      </c>
      <c r="N411" s="196" t="s">
        <v>44</v>
      </c>
      <c r="O411" s="71"/>
      <c r="P411" s="197">
        <f>O411*H411</f>
        <v>0</v>
      </c>
      <c r="Q411" s="197">
        <v>0</v>
      </c>
      <c r="R411" s="197">
        <f>Q411*H411</f>
        <v>0</v>
      </c>
      <c r="S411" s="197">
        <v>0</v>
      </c>
      <c r="T411" s="198">
        <f>S411*H411</f>
        <v>0</v>
      </c>
      <c r="U411" s="34"/>
      <c r="V411" s="34"/>
      <c r="W411" s="34"/>
      <c r="X411" s="34"/>
      <c r="Y411" s="34"/>
      <c r="Z411" s="34"/>
      <c r="AA411" s="34"/>
      <c r="AB411" s="34"/>
      <c r="AC411" s="34"/>
      <c r="AD411" s="34"/>
      <c r="AE411" s="34"/>
      <c r="AR411" s="199" t="s">
        <v>155</v>
      </c>
      <c r="AT411" s="199" t="s">
        <v>137</v>
      </c>
      <c r="AU411" s="199" t="s">
        <v>89</v>
      </c>
      <c r="AY411" s="17" t="s">
        <v>134</v>
      </c>
      <c r="BE411" s="200">
        <f>IF(N411="základní",J411,0)</f>
        <v>0</v>
      </c>
      <c r="BF411" s="200">
        <f>IF(N411="snížená",J411,0)</f>
        <v>0</v>
      </c>
      <c r="BG411" s="200">
        <f>IF(N411="zákl. přenesená",J411,0)</f>
        <v>0</v>
      </c>
      <c r="BH411" s="200">
        <f>IF(N411="sníž. přenesená",J411,0)</f>
        <v>0</v>
      </c>
      <c r="BI411" s="200">
        <f>IF(N411="nulová",J411,0)</f>
        <v>0</v>
      </c>
      <c r="BJ411" s="17" t="s">
        <v>87</v>
      </c>
      <c r="BK411" s="200">
        <f>ROUND(I411*H411,2)</f>
        <v>0</v>
      </c>
      <c r="BL411" s="17" t="s">
        <v>155</v>
      </c>
      <c r="BM411" s="199" t="s">
        <v>644</v>
      </c>
    </row>
    <row r="412" spans="1:47" s="2" customFormat="1" ht="27">
      <c r="A412" s="34"/>
      <c r="B412" s="35"/>
      <c r="C412" s="36"/>
      <c r="D412" s="201" t="s">
        <v>143</v>
      </c>
      <c r="E412" s="36"/>
      <c r="F412" s="202" t="s">
        <v>645</v>
      </c>
      <c r="G412" s="36"/>
      <c r="H412" s="36"/>
      <c r="I412" s="203"/>
      <c r="J412" s="36"/>
      <c r="K412" s="36"/>
      <c r="L412" s="39"/>
      <c r="M412" s="204"/>
      <c r="N412" s="205"/>
      <c r="O412" s="71"/>
      <c r="P412" s="71"/>
      <c r="Q412" s="71"/>
      <c r="R412" s="71"/>
      <c r="S412" s="71"/>
      <c r="T412" s="72"/>
      <c r="U412" s="34"/>
      <c r="V412" s="34"/>
      <c r="W412" s="34"/>
      <c r="X412" s="34"/>
      <c r="Y412" s="34"/>
      <c r="Z412" s="34"/>
      <c r="AA412" s="34"/>
      <c r="AB412" s="34"/>
      <c r="AC412" s="34"/>
      <c r="AD412" s="34"/>
      <c r="AE412" s="34"/>
      <c r="AT412" s="17" t="s">
        <v>143</v>
      </c>
      <c r="AU412" s="17" t="s">
        <v>89</v>
      </c>
    </row>
    <row r="413" spans="1:47" s="2" customFormat="1" ht="108">
      <c r="A413" s="34"/>
      <c r="B413" s="35"/>
      <c r="C413" s="36"/>
      <c r="D413" s="201" t="s">
        <v>144</v>
      </c>
      <c r="E413" s="36"/>
      <c r="F413" s="206" t="s">
        <v>646</v>
      </c>
      <c r="G413" s="36"/>
      <c r="H413" s="36"/>
      <c r="I413" s="203"/>
      <c r="J413" s="36"/>
      <c r="K413" s="36"/>
      <c r="L413" s="39"/>
      <c r="M413" s="204"/>
      <c r="N413" s="205"/>
      <c r="O413" s="71"/>
      <c r="P413" s="71"/>
      <c r="Q413" s="71"/>
      <c r="R413" s="71"/>
      <c r="S413" s="71"/>
      <c r="T413" s="72"/>
      <c r="U413" s="34"/>
      <c r="V413" s="34"/>
      <c r="W413" s="34"/>
      <c r="X413" s="34"/>
      <c r="Y413" s="34"/>
      <c r="Z413" s="34"/>
      <c r="AA413" s="34"/>
      <c r="AB413" s="34"/>
      <c r="AC413" s="34"/>
      <c r="AD413" s="34"/>
      <c r="AE413" s="34"/>
      <c r="AT413" s="17" t="s">
        <v>144</v>
      </c>
      <c r="AU413" s="17" t="s">
        <v>89</v>
      </c>
    </row>
    <row r="414" spans="1:65" s="2" customFormat="1" ht="24.15" customHeight="1">
      <c r="A414" s="34"/>
      <c r="B414" s="35"/>
      <c r="C414" s="187" t="s">
        <v>647</v>
      </c>
      <c r="D414" s="187" t="s">
        <v>137</v>
      </c>
      <c r="E414" s="188" t="s">
        <v>648</v>
      </c>
      <c r="F414" s="189" t="s">
        <v>649</v>
      </c>
      <c r="G414" s="190" t="s">
        <v>250</v>
      </c>
      <c r="H414" s="191">
        <v>11</v>
      </c>
      <c r="I414" s="192"/>
      <c r="J414" s="193">
        <f>ROUND(I414*H414,2)</f>
        <v>0</v>
      </c>
      <c r="K414" s="194"/>
      <c r="L414" s="39"/>
      <c r="M414" s="195" t="s">
        <v>1</v>
      </c>
      <c r="N414" s="196" t="s">
        <v>44</v>
      </c>
      <c r="O414" s="71"/>
      <c r="P414" s="197">
        <f>O414*H414</f>
        <v>0</v>
      </c>
      <c r="Q414" s="197">
        <v>0</v>
      </c>
      <c r="R414" s="197">
        <f>Q414*H414</f>
        <v>0</v>
      </c>
      <c r="S414" s="197">
        <v>0</v>
      </c>
      <c r="T414" s="198">
        <f>S414*H414</f>
        <v>0</v>
      </c>
      <c r="U414" s="34"/>
      <c r="V414" s="34"/>
      <c r="W414" s="34"/>
      <c r="X414" s="34"/>
      <c r="Y414" s="34"/>
      <c r="Z414" s="34"/>
      <c r="AA414" s="34"/>
      <c r="AB414" s="34"/>
      <c r="AC414" s="34"/>
      <c r="AD414" s="34"/>
      <c r="AE414" s="34"/>
      <c r="AR414" s="199" t="s">
        <v>155</v>
      </c>
      <c r="AT414" s="199" t="s">
        <v>137</v>
      </c>
      <c r="AU414" s="199" t="s">
        <v>89</v>
      </c>
      <c r="AY414" s="17" t="s">
        <v>134</v>
      </c>
      <c r="BE414" s="200">
        <f>IF(N414="základní",J414,0)</f>
        <v>0</v>
      </c>
      <c r="BF414" s="200">
        <f>IF(N414="snížená",J414,0)</f>
        <v>0</v>
      </c>
      <c r="BG414" s="200">
        <f>IF(N414="zákl. přenesená",J414,0)</f>
        <v>0</v>
      </c>
      <c r="BH414" s="200">
        <f>IF(N414="sníž. přenesená",J414,0)</f>
        <v>0</v>
      </c>
      <c r="BI414" s="200">
        <f>IF(N414="nulová",J414,0)</f>
        <v>0</v>
      </c>
      <c r="BJ414" s="17" t="s">
        <v>87</v>
      </c>
      <c r="BK414" s="200">
        <f>ROUND(I414*H414,2)</f>
        <v>0</v>
      </c>
      <c r="BL414" s="17" t="s">
        <v>155</v>
      </c>
      <c r="BM414" s="199" t="s">
        <v>650</v>
      </c>
    </row>
    <row r="415" spans="1:47" s="2" customFormat="1" ht="27">
      <c r="A415" s="34"/>
      <c r="B415" s="35"/>
      <c r="C415" s="36"/>
      <c r="D415" s="201" t="s">
        <v>143</v>
      </c>
      <c r="E415" s="36"/>
      <c r="F415" s="202" t="s">
        <v>651</v>
      </c>
      <c r="G415" s="36"/>
      <c r="H415" s="36"/>
      <c r="I415" s="203"/>
      <c r="J415" s="36"/>
      <c r="K415" s="36"/>
      <c r="L415" s="39"/>
      <c r="M415" s="204"/>
      <c r="N415" s="205"/>
      <c r="O415" s="71"/>
      <c r="P415" s="71"/>
      <c r="Q415" s="71"/>
      <c r="R415" s="71"/>
      <c r="S415" s="71"/>
      <c r="T415" s="72"/>
      <c r="U415" s="34"/>
      <c r="V415" s="34"/>
      <c r="W415" s="34"/>
      <c r="X415" s="34"/>
      <c r="Y415" s="34"/>
      <c r="Z415" s="34"/>
      <c r="AA415" s="34"/>
      <c r="AB415" s="34"/>
      <c r="AC415" s="34"/>
      <c r="AD415" s="34"/>
      <c r="AE415" s="34"/>
      <c r="AT415" s="17" t="s">
        <v>143</v>
      </c>
      <c r="AU415" s="17" t="s">
        <v>89</v>
      </c>
    </row>
    <row r="416" spans="1:47" s="2" customFormat="1" ht="18">
      <c r="A416" s="34"/>
      <c r="B416" s="35"/>
      <c r="C416" s="36"/>
      <c r="D416" s="201" t="s">
        <v>144</v>
      </c>
      <c r="E416" s="36"/>
      <c r="F416" s="206" t="s">
        <v>652</v>
      </c>
      <c r="G416" s="36"/>
      <c r="H416" s="36"/>
      <c r="I416" s="203"/>
      <c r="J416" s="36"/>
      <c r="K416" s="36"/>
      <c r="L416" s="39"/>
      <c r="M416" s="204"/>
      <c r="N416" s="205"/>
      <c r="O416" s="71"/>
      <c r="P416" s="71"/>
      <c r="Q416" s="71"/>
      <c r="R416" s="71"/>
      <c r="S416" s="71"/>
      <c r="T416" s="72"/>
      <c r="U416" s="34"/>
      <c r="V416" s="34"/>
      <c r="W416" s="34"/>
      <c r="X416" s="34"/>
      <c r="Y416" s="34"/>
      <c r="Z416" s="34"/>
      <c r="AA416" s="34"/>
      <c r="AB416" s="34"/>
      <c r="AC416" s="34"/>
      <c r="AD416" s="34"/>
      <c r="AE416" s="34"/>
      <c r="AT416" s="17" t="s">
        <v>144</v>
      </c>
      <c r="AU416" s="17" t="s">
        <v>89</v>
      </c>
    </row>
    <row r="417" spans="1:65" s="2" customFormat="1" ht="24.15" customHeight="1">
      <c r="A417" s="34"/>
      <c r="B417" s="35"/>
      <c r="C417" s="187" t="s">
        <v>653</v>
      </c>
      <c r="D417" s="187" t="s">
        <v>137</v>
      </c>
      <c r="E417" s="188" t="s">
        <v>654</v>
      </c>
      <c r="F417" s="189" t="s">
        <v>655</v>
      </c>
      <c r="G417" s="190" t="s">
        <v>452</v>
      </c>
      <c r="H417" s="191">
        <v>7</v>
      </c>
      <c r="I417" s="192"/>
      <c r="J417" s="193">
        <f>ROUND(I417*H417,2)</f>
        <v>0</v>
      </c>
      <c r="K417" s="194"/>
      <c r="L417" s="39"/>
      <c r="M417" s="195" t="s">
        <v>1</v>
      </c>
      <c r="N417" s="196" t="s">
        <v>44</v>
      </c>
      <c r="O417" s="71"/>
      <c r="P417" s="197">
        <f>O417*H417</f>
        <v>0</v>
      </c>
      <c r="Q417" s="197">
        <v>0</v>
      </c>
      <c r="R417" s="197">
        <f>Q417*H417</f>
        <v>0</v>
      </c>
      <c r="S417" s="197">
        <v>0</v>
      </c>
      <c r="T417" s="198">
        <f>S417*H417</f>
        <v>0</v>
      </c>
      <c r="U417" s="34"/>
      <c r="V417" s="34"/>
      <c r="W417" s="34"/>
      <c r="X417" s="34"/>
      <c r="Y417" s="34"/>
      <c r="Z417" s="34"/>
      <c r="AA417" s="34"/>
      <c r="AB417" s="34"/>
      <c r="AC417" s="34"/>
      <c r="AD417" s="34"/>
      <c r="AE417" s="34"/>
      <c r="AR417" s="199" t="s">
        <v>155</v>
      </c>
      <c r="AT417" s="199" t="s">
        <v>137</v>
      </c>
      <c r="AU417" s="199" t="s">
        <v>89</v>
      </c>
      <c r="AY417" s="17" t="s">
        <v>134</v>
      </c>
      <c r="BE417" s="200">
        <f>IF(N417="základní",J417,0)</f>
        <v>0</v>
      </c>
      <c r="BF417" s="200">
        <f>IF(N417="snížená",J417,0)</f>
        <v>0</v>
      </c>
      <c r="BG417" s="200">
        <f>IF(N417="zákl. přenesená",J417,0)</f>
        <v>0</v>
      </c>
      <c r="BH417" s="200">
        <f>IF(N417="sníž. přenesená",J417,0)</f>
        <v>0</v>
      </c>
      <c r="BI417" s="200">
        <f>IF(N417="nulová",J417,0)</f>
        <v>0</v>
      </c>
      <c r="BJ417" s="17" t="s">
        <v>87</v>
      </c>
      <c r="BK417" s="200">
        <f>ROUND(I417*H417,2)</f>
        <v>0</v>
      </c>
      <c r="BL417" s="17" t="s">
        <v>155</v>
      </c>
      <c r="BM417" s="199" t="s">
        <v>656</v>
      </c>
    </row>
    <row r="418" spans="1:47" s="2" customFormat="1" ht="36">
      <c r="A418" s="34"/>
      <c r="B418" s="35"/>
      <c r="C418" s="36"/>
      <c r="D418" s="201" t="s">
        <v>143</v>
      </c>
      <c r="E418" s="36"/>
      <c r="F418" s="202" t="s">
        <v>657</v>
      </c>
      <c r="G418" s="36"/>
      <c r="H418" s="36"/>
      <c r="I418" s="203"/>
      <c r="J418" s="36"/>
      <c r="K418" s="36"/>
      <c r="L418" s="39"/>
      <c r="M418" s="204"/>
      <c r="N418" s="205"/>
      <c r="O418" s="71"/>
      <c r="P418" s="71"/>
      <c r="Q418" s="71"/>
      <c r="R418" s="71"/>
      <c r="S418" s="71"/>
      <c r="T418" s="72"/>
      <c r="U418" s="34"/>
      <c r="V418" s="34"/>
      <c r="W418" s="34"/>
      <c r="X418" s="34"/>
      <c r="Y418" s="34"/>
      <c r="Z418" s="34"/>
      <c r="AA418" s="34"/>
      <c r="AB418" s="34"/>
      <c r="AC418" s="34"/>
      <c r="AD418" s="34"/>
      <c r="AE418" s="34"/>
      <c r="AT418" s="17" t="s">
        <v>143</v>
      </c>
      <c r="AU418" s="17" t="s">
        <v>89</v>
      </c>
    </row>
    <row r="419" spans="1:47" s="2" customFormat="1" ht="10">
      <c r="A419" s="34"/>
      <c r="B419" s="35"/>
      <c r="C419" s="36"/>
      <c r="D419" s="207" t="s">
        <v>179</v>
      </c>
      <c r="E419" s="36"/>
      <c r="F419" s="208" t="s">
        <v>658</v>
      </c>
      <c r="G419" s="36"/>
      <c r="H419" s="36"/>
      <c r="I419" s="203"/>
      <c r="J419" s="36"/>
      <c r="K419" s="36"/>
      <c r="L419" s="39"/>
      <c r="M419" s="204"/>
      <c r="N419" s="205"/>
      <c r="O419" s="71"/>
      <c r="P419" s="71"/>
      <c r="Q419" s="71"/>
      <c r="R419" s="71"/>
      <c r="S419" s="71"/>
      <c r="T419" s="72"/>
      <c r="U419" s="34"/>
      <c r="V419" s="34"/>
      <c r="W419" s="34"/>
      <c r="X419" s="34"/>
      <c r="Y419" s="34"/>
      <c r="Z419" s="34"/>
      <c r="AA419" s="34"/>
      <c r="AB419" s="34"/>
      <c r="AC419" s="34"/>
      <c r="AD419" s="34"/>
      <c r="AE419" s="34"/>
      <c r="AT419" s="17" t="s">
        <v>179</v>
      </c>
      <c r="AU419" s="17" t="s">
        <v>89</v>
      </c>
    </row>
    <row r="420" spans="1:65" s="2" customFormat="1" ht="21.75" customHeight="1">
      <c r="A420" s="34"/>
      <c r="B420" s="35"/>
      <c r="C420" s="187" t="s">
        <v>659</v>
      </c>
      <c r="D420" s="187" t="s">
        <v>137</v>
      </c>
      <c r="E420" s="188" t="s">
        <v>660</v>
      </c>
      <c r="F420" s="189" t="s">
        <v>661</v>
      </c>
      <c r="G420" s="190" t="s">
        <v>452</v>
      </c>
      <c r="H420" s="191">
        <v>1</v>
      </c>
      <c r="I420" s="192"/>
      <c r="J420" s="193">
        <f>ROUND(I420*H420,2)</f>
        <v>0</v>
      </c>
      <c r="K420" s="194"/>
      <c r="L420" s="39"/>
      <c r="M420" s="195" t="s">
        <v>1</v>
      </c>
      <c r="N420" s="196" t="s">
        <v>44</v>
      </c>
      <c r="O420" s="71"/>
      <c r="P420" s="197">
        <f>O420*H420</f>
        <v>0</v>
      </c>
      <c r="Q420" s="197">
        <v>0</v>
      </c>
      <c r="R420" s="197">
        <f>Q420*H420</f>
        <v>0</v>
      </c>
      <c r="S420" s="197">
        <v>0</v>
      </c>
      <c r="T420" s="198">
        <f>S420*H420</f>
        <v>0</v>
      </c>
      <c r="U420" s="34"/>
      <c r="V420" s="34"/>
      <c r="W420" s="34"/>
      <c r="X420" s="34"/>
      <c r="Y420" s="34"/>
      <c r="Z420" s="34"/>
      <c r="AA420" s="34"/>
      <c r="AB420" s="34"/>
      <c r="AC420" s="34"/>
      <c r="AD420" s="34"/>
      <c r="AE420" s="34"/>
      <c r="AR420" s="199" t="s">
        <v>155</v>
      </c>
      <c r="AT420" s="199" t="s">
        <v>137</v>
      </c>
      <c r="AU420" s="199" t="s">
        <v>89</v>
      </c>
      <c r="AY420" s="17" t="s">
        <v>134</v>
      </c>
      <c r="BE420" s="200">
        <f>IF(N420="základní",J420,0)</f>
        <v>0</v>
      </c>
      <c r="BF420" s="200">
        <f>IF(N420="snížená",J420,0)</f>
        <v>0</v>
      </c>
      <c r="BG420" s="200">
        <f>IF(N420="zákl. přenesená",J420,0)</f>
        <v>0</v>
      </c>
      <c r="BH420" s="200">
        <f>IF(N420="sníž. přenesená",J420,0)</f>
        <v>0</v>
      </c>
      <c r="BI420" s="200">
        <f>IF(N420="nulová",J420,0)</f>
        <v>0</v>
      </c>
      <c r="BJ420" s="17" t="s">
        <v>87</v>
      </c>
      <c r="BK420" s="200">
        <f>ROUND(I420*H420,2)</f>
        <v>0</v>
      </c>
      <c r="BL420" s="17" t="s">
        <v>155</v>
      </c>
      <c r="BM420" s="199" t="s">
        <v>662</v>
      </c>
    </row>
    <row r="421" spans="1:47" s="2" customFormat="1" ht="10">
      <c r="A421" s="34"/>
      <c r="B421" s="35"/>
      <c r="C421" s="36"/>
      <c r="D421" s="201" t="s">
        <v>143</v>
      </c>
      <c r="E421" s="36"/>
      <c r="F421" s="202" t="s">
        <v>663</v>
      </c>
      <c r="G421" s="36"/>
      <c r="H421" s="36"/>
      <c r="I421" s="203"/>
      <c r="J421" s="36"/>
      <c r="K421" s="36"/>
      <c r="L421" s="39"/>
      <c r="M421" s="204"/>
      <c r="N421" s="205"/>
      <c r="O421" s="71"/>
      <c r="P421" s="71"/>
      <c r="Q421" s="71"/>
      <c r="R421" s="71"/>
      <c r="S421" s="71"/>
      <c r="T421" s="72"/>
      <c r="U421" s="34"/>
      <c r="V421" s="34"/>
      <c r="W421" s="34"/>
      <c r="X421" s="34"/>
      <c r="Y421" s="34"/>
      <c r="Z421" s="34"/>
      <c r="AA421" s="34"/>
      <c r="AB421" s="34"/>
      <c r="AC421" s="34"/>
      <c r="AD421" s="34"/>
      <c r="AE421" s="34"/>
      <c r="AT421" s="17" t="s">
        <v>143</v>
      </c>
      <c r="AU421" s="17" t="s">
        <v>89</v>
      </c>
    </row>
    <row r="422" spans="1:47" s="2" customFormat="1" ht="36">
      <c r="A422" s="34"/>
      <c r="B422" s="35"/>
      <c r="C422" s="36"/>
      <c r="D422" s="201" t="s">
        <v>144</v>
      </c>
      <c r="E422" s="36"/>
      <c r="F422" s="206" t="s">
        <v>664</v>
      </c>
      <c r="G422" s="36"/>
      <c r="H422" s="36"/>
      <c r="I422" s="203"/>
      <c r="J422" s="36"/>
      <c r="K422" s="36"/>
      <c r="L422" s="39"/>
      <c r="M422" s="204"/>
      <c r="N422" s="205"/>
      <c r="O422" s="71"/>
      <c r="P422" s="71"/>
      <c r="Q422" s="71"/>
      <c r="R422" s="71"/>
      <c r="S422" s="71"/>
      <c r="T422" s="72"/>
      <c r="U422" s="34"/>
      <c r="V422" s="34"/>
      <c r="W422" s="34"/>
      <c r="X422" s="34"/>
      <c r="Y422" s="34"/>
      <c r="Z422" s="34"/>
      <c r="AA422" s="34"/>
      <c r="AB422" s="34"/>
      <c r="AC422" s="34"/>
      <c r="AD422" s="34"/>
      <c r="AE422" s="34"/>
      <c r="AT422" s="17" t="s">
        <v>144</v>
      </c>
      <c r="AU422" s="17" t="s">
        <v>89</v>
      </c>
    </row>
    <row r="423" spans="1:65" s="2" customFormat="1" ht="21.75" customHeight="1">
      <c r="A423" s="34"/>
      <c r="B423" s="35"/>
      <c r="C423" s="187" t="s">
        <v>665</v>
      </c>
      <c r="D423" s="187" t="s">
        <v>137</v>
      </c>
      <c r="E423" s="188" t="s">
        <v>666</v>
      </c>
      <c r="F423" s="189" t="s">
        <v>667</v>
      </c>
      <c r="G423" s="190" t="s">
        <v>250</v>
      </c>
      <c r="H423" s="191">
        <v>881.8</v>
      </c>
      <c r="I423" s="192"/>
      <c r="J423" s="193">
        <f>ROUND(I423*H423,2)</f>
        <v>0</v>
      </c>
      <c r="K423" s="194"/>
      <c r="L423" s="39"/>
      <c r="M423" s="195" t="s">
        <v>1</v>
      </c>
      <c r="N423" s="196" t="s">
        <v>44</v>
      </c>
      <c r="O423" s="71"/>
      <c r="P423" s="197">
        <f>O423*H423</f>
        <v>0</v>
      </c>
      <c r="Q423" s="197">
        <v>0</v>
      </c>
      <c r="R423" s="197">
        <f>Q423*H423</f>
        <v>0</v>
      </c>
      <c r="S423" s="197">
        <v>0</v>
      </c>
      <c r="T423" s="198">
        <f>S423*H423</f>
        <v>0</v>
      </c>
      <c r="U423" s="34"/>
      <c r="V423" s="34"/>
      <c r="W423" s="34"/>
      <c r="X423" s="34"/>
      <c r="Y423" s="34"/>
      <c r="Z423" s="34"/>
      <c r="AA423" s="34"/>
      <c r="AB423" s="34"/>
      <c r="AC423" s="34"/>
      <c r="AD423" s="34"/>
      <c r="AE423" s="34"/>
      <c r="AR423" s="199" t="s">
        <v>155</v>
      </c>
      <c r="AT423" s="199" t="s">
        <v>137</v>
      </c>
      <c r="AU423" s="199" t="s">
        <v>89</v>
      </c>
      <c r="AY423" s="17" t="s">
        <v>134</v>
      </c>
      <c r="BE423" s="200">
        <f>IF(N423="základní",J423,0)</f>
        <v>0</v>
      </c>
      <c r="BF423" s="200">
        <f>IF(N423="snížená",J423,0)</f>
        <v>0</v>
      </c>
      <c r="BG423" s="200">
        <f>IF(N423="zákl. přenesená",J423,0)</f>
        <v>0</v>
      </c>
      <c r="BH423" s="200">
        <f>IF(N423="sníž. přenesená",J423,0)</f>
        <v>0</v>
      </c>
      <c r="BI423" s="200">
        <f>IF(N423="nulová",J423,0)</f>
        <v>0</v>
      </c>
      <c r="BJ423" s="17" t="s">
        <v>87</v>
      </c>
      <c r="BK423" s="200">
        <f>ROUND(I423*H423,2)</f>
        <v>0</v>
      </c>
      <c r="BL423" s="17" t="s">
        <v>155</v>
      </c>
      <c r="BM423" s="199" t="s">
        <v>668</v>
      </c>
    </row>
    <row r="424" spans="1:47" s="2" customFormat="1" ht="36">
      <c r="A424" s="34"/>
      <c r="B424" s="35"/>
      <c r="C424" s="36"/>
      <c r="D424" s="201" t="s">
        <v>143</v>
      </c>
      <c r="E424" s="36"/>
      <c r="F424" s="202" t="s">
        <v>669</v>
      </c>
      <c r="G424" s="36"/>
      <c r="H424" s="36"/>
      <c r="I424" s="203"/>
      <c r="J424" s="36"/>
      <c r="K424" s="36"/>
      <c r="L424" s="39"/>
      <c r="M424" s="204"/>
      <c r="N424" s="205"/>
      <c r="O424" s="71"/>
      <c r="P424" s="71"/>
      <c r="Q424" s="71"/>
      <c r="R424" s="71"/>
      <c r="S424" s="71"/>
      <c r="T424" s="72"/>
      <c r="U424" s="34"/>
      <c r="V424" s="34"/>
      <c r="W424" s="34"/>
      <c r="X424" s="34"/>
      <c r="Y424" s="34"/>
      <c r="Z424" s="34"/>
      <c r="AA424" s="34"/>
      <c r="AB424" s="34"/>
      <c r="AC424" s="34"/>
      <c r="AD424" s="34"/>
      <c r="AE424" s="34"/>
      <c r="AT424" s="17" t="s">
        <v>143</v>
      </c>
      <c r="AU424" s="17" t="s">
        <v>89</v>
      </c>
    </row>
    <row r="425" spans="1:47" s="2" customFormat="1" ht="10">
      <c r="A425" s="34"/>
      <c r="B425" s="35"/>
      <c r="C425" s="36"/>
      <c r="D425" s="207" t="s">
        <v>179</v>
      </c>
      <c r="E425" s="36"/>
      <c r="F425" s="208" t="s">
        <v>670</v>
      </c>
      <c r="G425" s="36"/>
      <c r="H425" s="36"/>
      <c r="I425" s="203"/>
      <c r="J425" s="36"/>
      <c r="K425" s="36"/>
      <c r="L425" s="39"/>
      <c r="M425" s="204"/>
      <c r="N425" s="205"/>
      <c r="O425" s="71"/>
      <c r="P425" s="71"/>
      <c r="Q425" s="71"/>
      <c r="R425" s="71"/>
      <c r="S425" s="71"/>
      <c r="T425" s="72"/>
      <c r="U425" s="34"/>
      <c r="V425" s="34"/>
      <c r="W425" s="34"/>
      <c r="X425" s="34"/>
      <c r="Y425" s="34"/>
      <c r="Z425" s="34"/>
      <c r="AA425" s="34"/>
      <c r="AB425" s="34"/>
      <c r="AC425" s="34"/>
      <c r="AD425" s="34"/>
      <c r="AE425" s="34"/>
      <c r="AT425" s="17" t="s">
        <v>179</v>
      </c>
      <c r="AU425" s="17" t="s">
        <v>89</v>
      </c>
    </row>
    <row r="426" spans="1:65" s="2" customFormat="1" ht="24.15" customHeight="1">
      <c r="A426" s="34"/>
      <c r="B426" s="35"/>
      <c r="C426" s="187" t="s">
        <v>671</v>
      </c>
      <c r="D426" s="187" t="s">
        <v>137</v>
      </c>
      <c r="E426" s="188" t="s">
        <v>672</v>
      </c>
      <c r="F426" s="189" t="s">
        <v>673</v>
      </c>
      <c r="G426" s="190" t="s">
        <v>234</v>
      </c>
      <c r="H426" s="191">
        <v>88.18</v>
      </c>
      <c r="I426" s="192"/>
      <c r="J426" s="193">
        <f>ROUND(I426*H426,2)</f>
        <v>0</v>
      </c>
      <c r="K426" s="194"/>
      <c r="L426" s="39"/>
      <c r="M426" s="195" t="s">
        <v>1</v>
      </c>
      <c r="N426" s="196" t="s">
        <v>44</v>
      </c>
      <c r="O426" s="71"/>
      <c r="P426" s="197">
        <f>O426*H426</f>
        <v>0</v>
      </c>
      <c r="Q426" s="197">
        <v>0</v>
      </c>
      <c r="R426" s="197">
        <f>Q426*H426</f>
        <v>0</v>
      </c>
      <c r="S426" s="197">
        <v>0</v>
      </c>
      <c r="T426" s="198">
        <f>S426*H426</f>
        <v>0</v>
      </c>
      <c r="U426" s="34"/>
      <c r="V426" s="34"/>
      <c r="W426" s="34"/>
      <c r="X426" s="34"/>
      <c r="Y426" s="34"/>
      <c r="Z426" s="34"/>
      <c r="AA426" s="34"/>
      <c r="AB426" s="34"/>
      <c r="AC426" s="34"/>
      <c r="AD426" s="34"/>
      <c r="AE426" s="34"/>
      <c r="AR426" s="199" t="s">
        <v>155</v>
      </c>
      <c r="AT426" s="199" t="s">
        <v>137</v>
      </c>
      <c r="AU426" s="199" t="s">
        <v>89</v>
      </c>
      <c r="AY426" s="17" t="s">
        <v>134</v>
      </c>
      <c r="BE426" s="200">
        <f>IF(N426="základní",J426,0)</f>
        <v>0</v>
      </c>
      <c r="BF426" s="200">
        <f>IF(N426="snížená",J426,0)</f>
        <v>0</v>
      </c>
      <c r="BG426" s="200">
        <f>IF(N426="zákl. přenesená",J426,0)</f>
        <v>0</v>
      </c>
      <c r="BH426" s="200">
        <f>IF(N426="sníž. přenesená",J426,0)</f>
        <v>0</v>
      </c>
      <c r="BI426" s="200">
        <f>IF(N426="nulová",J426,0)</f>
        <v>0</v>
      </c>
      <c r="BJ426" s="17" t="s">
        <v>87</v>
      </c>
      <c r="BK426" s="200">
        <f>ROUND(I426*H426,2)</f>
        <v>0</v>
      </c>
      <c r="BL426" s="17" t="s">
        <v>155</v>
      </c>
      <c r="BM426" s="199" t="s">
        <v>674</v>
      </c>
    </row>
    <row r="427" spans="1:47" s="2" customFormat="1" ht="45">
      <c r="A427" s="34"/>
      <c r="B427" s="35"/>
      <c r="C427" s="36"/>
      <c r="D427" s="201" t="s">
        <v>143</v>
      </c>
      <c r="E427" s="36"/>
      <c r="F427" s="202" t="s">
        <v>675</v>
      </c>
      <c r="G427" s="36"/>
      <c r="H427" s="36"/>
      <c r="I427" s="203"/>
      <c r="J427" s="36"/>
      <c r="K427" s="36"/>
      <c r="L427" s="39"/>
      <c r="M427" s="204"/>
      <c r="N427" s="205"/>
      <c r="O427" s="71"/>
      <c r="P427" s="71"/>
      <c r="Q427" s="71"/>
      <c r="R427" s="71"/>
      <c r="S427" s="71"/>
      <c r="T427" s="72"/>
      <c r="U427" s="34"/>
      <c r="V427" s="34"/>
      <c r="W427" s="34"/>
      <c r="X427" s="34"/>
      <c r="Y427" s="34"/>
      <c r="Z427" s="34"/>
      <c r="AA427" s="34"/>
      <c r="AB427" s="34"/>
      <c r="AC427" s="34"/>
      <c r="AD427" s="34"/>
      <c r="AE427" s="34"/>
      <c r="AT427" s="17" t="s">
        <v>143</v>
      </c>
      <c r="AU427" s="17" t="s">
        <v>89</v>
      </c>
    </row>
    <row r="428" spans="1:47" s="2" customFormat="1" ht="10">
      <c r="A428" s="34"/>
      <c r="B428" s="35"/>
      <c r="C428" s="36"/>
      <c r="D428" s="207" t="s">
        <v>179</v>
      </c>
      <c r="E428" s="36"/>
      <c r="F428" s="208" t="s">
        <v>676</v>
      </c>
      <c r="G428" s="36"/>
      <c r="H428" s="36"/>
      <c r="I428" s="203"/>
      <c r="J428" s="36"/>
      <c r="K428" s="36"/>
      <c r="L428" s="39"/>
      <c r="M428" s="204"/>
      <c r="N428" s="205"/>
      <c r="O428" s="71"/>
      <c r="P428" s="71"/>
      <c r="Q428" s="71"/>
      <c r="R428" s="71"/>
      <c r="S428" s="71"/>
      <c r="T428" s="72"/>
      <c r="U428" s="34"/>
      <c r="V428" s="34"/>
      <c r="W428" s="34"/>
      <c r="X428" s="34"/>
      <c r="Y428" s="34"/>
      <c r="Z428" s="34"/>
      <c r="AA428" s="34"/>
      <c r="AB428" s="34"/>
      <c r="AC428" s="34"/>
      <c r="AD428" s="34"/>
      <c r="AE428" s="34"/>
      <c r="AT428" s="17" t="s">
        <v>179</v>
      </c>
      <c r="AU428" s="17" t="s">
        <v>89</v>
      </c>
    </row>
    <row r="429" spans="2:51" s="13" customFormat="1" ht="10">
      <c r="B429" s="213"/>
      <c r="C429" s="214"/>
      <c r="D429" s="201" t="s">
        <v>244</v>
      </c>
      <c r="E429" s="215" t="s">
        <v>1</v>
      </c>
      <c r="F429" s="216" t="s">
        <v>677</v>
      </c>
      <c r="G429" s="214"/>
      <c r="H429" s="217">
        <v>88.18</v>
      </c>
      <c r="I429" s="218"/>
      <c r="J429" s="214"/>
      <c r="K429" s="214"/>
      <c r="L429" s="219"/>
      <c r="M429" s="220"/>
      <c r="N429" s="221"/>
      <c r="O429" s="221"/>
      <c r="P429" s="221"/>
      <c r="Q429" s="221"/>
      <c r="R429" s="221"/>
      <c r="S429" s="221"/>
      <c r="T429" s="222"/>
      <c r="AT429" s="223" t="s">
        <v>244</v>
      </c>
      <c r="AU429" s="223" t="s">
        <v>89</v>
      </c>
      <c r="AV429" s="13" t="s">
        <v>89</v>
      </c>
      <c r="AW429" s="13" t="s">
        <v>36</v>
      </c>
      <c r="AX429" s="13" t="s">
        <v>79</v>
      </c>
      <c r="AY429" s="223" t="s">
        <v>134</v>
      </c>
    </row>
    <row r="430" spans="2:63" s="12" customFormat="1" ht="22.75" customHeight="1">
      <c r="B430" s="171"/>
      <c r="C430" s="172"/>
      <c r="D430" s="173" t="s">
        <v>78</v>
      </c>
      <c r="E430" s="185" t="s">
        <v>678</v>
      </c>
      <c r="F430" s="185" t="s">
        <v>679</v>
      </c>
      <c r="G430" s="172"/>
      <c r="H430" s="172"/>
      <c r="I430" s="175"/>
      <c r="J430" s="186">
        <f>BK430</f>
        <v>0</v>
      </c>
      <c r="K430" s="172"/>
      <c r="L430" s="177"/>
      <c r="M430" s="178"/>
      <c r="N430" s="179"/>
      <c r="O430" s="179"/>
      <c r="P430" s="180">
        <f>SUM(P431:P450)</f>
        <v>0</v>
      </c>
      <c r="Q430" s="179"/>
      <c r="R430" s="180">
        <f>SUM(R431:R450)</f>
        <v>0</v>
      </c>
      <c r="S430" s="179"/>
      <c r="T430" s="181">
        <f>SUM(T431:T450)</f>
        <v>0</v>
      </c>
      <c r="AR430" s="182" t="s">
        <v>87</v>
      </c>
      <c r="AT430" s="183" t="s">
        <v>78</v>
      </c>
      <c r="AU430" s="183" t="s">
        <v>87</v>
      </c>
      <c r="AY430" s="182" t="s">
        <v>134</v>
      </c>
      <c r="BK430" s="184">
        <f>SUM(BK431:BK450)</f>
        <v>0</v>
      </c>
    </row>
    <row r="431" spans="1:65" s="2" customFormat="1" ht="24.15" customHeight="1">
      <c r="A431" s="34"/>
      <c r="B431" s="35"/>
      <c r="C431" s="187" t="s">
        <v>680</v>
      </c>
      <c r="D431" s="187" t="s">
        <v>137</v>
      </c>
      <c r="E431" s="188" t="s">
        <v>681</v>
      </c>
      <c r="F431" s="189" t="s">
        <v>682</v>
      </c>
      <c r="G431" s="190" t="s">
        <v>317</v>
      </c>
      <c r="H431" s="191">
        <v>217.809</v>
      </c>
      <c r="I431" s="192"/>
      <c r="J431" s="193">
        <f>ROUND(I431*H431,2)</f>
        <v>0</v>
      </c>
      <c r="K431" s="194"/>
      <c r="L431" s="39"/>
      <c r="M431" s="195" t="s">
        <v>1</v>
      </c>
      <c r="N431" s="196" t="s">
        <v>44</v>
      </c>
      <c r="O431" s="71"/>
      <c r="P431" s="197">
        <f>O431*H431</f>
        <v>0</v>
      </c>
      <c r="Q431" s="197">
        <v>0</v>
      </c>
      <c r="R431" s="197">
        <f>Q431*H431</f>
        <v>0</v>
      </c>
      <c r="S431" s="197">
        <v>0</v>
      </c>
      <c r="T431" s="198">
        <f>S431*H431</f>
        <v>0</v>
      </c>
      <c r="U431" s="34"/>
      <c r="V431" s="34"/>
      <c r="W431" s="34"/>
      <c r="X431" s="34"/>
      <c r="Y431" s="34"/>
      <c r="Z431" s="34"/>
      <c r="AA431" s="34"/>
      <c r="AB431" s="34"/>
      <c r="AC431" s="34"/>
      <c r="AD431" s="34"/>
      <c r="AE431" s="34"/>
      <c r="AR431" s="199" t="s">
        <v>155</v>
      </c>
      <c r="AT431" s="199" t="s">
        <v>137</v>
      </c>
      <c r="AU431" s="199" t="s">
        <v>89</v>
      </c>
      <c r="AY431" s="17" t="s">
        <v>134</v>
      </c>
      <c r="BE431" s="200">
        <f>IF(N431="základní",J431,0)</f>
        <v>0</v>
      </c>
      <c r="BF431" s="200">
        <f>IF(N431="snížená",J431,0)</f>
        <v>0</v>
      </c>
      <c r="BG431" s="200">
        <f>IF(N431="zákl. přenesená",J431,0)</f>
        <v>0</v>
      </c>
      <c r="BH431" s="200">
        <f>IF(N431="sníž. přenesená",J431,0)</f>
        <v>0</v>
      </c>
      <c r="BI431" s="200">
        <f>IF(N431="nulová",J431,0)</f>
        <v>0</v>
      </c>
      <c r="BJ431" s="17" t="s">
        <v>87</v>
      </c>
      <c r="BK431" s="200">
        <f>ROUND(I431*H431,2)</f>
        <v>0</v>
      </c>
      <c r="BL431" s="17" t="s">
        <v>155</v>
      </c>
      <c r="BM431" s="199" t="s">
        <v>683</v>
      </c>
    </row>
    <row r="432" spans="1:47" s="2" customFormat="1" ht="72">
      <c r="A432" s="34"/>
      <c r="B432" s="35"/>
      <c r="C432" s="36"/>
      <c r="D432" s="201" t="s">
        <v>181</v>
      </c>
      <c r="E432" s="36"/>
      <c r="F432" s="206" t="s">
        <v>684</v>
      </c>
      <c r="G432" s="36"/>
      <c r="H432" s="36"/>
      <c r="I432" s="203"/>
      <c r="J432" s="36"/>
      <c r="K432" s="36"/>
      <c r="L432" s="39"/>
      <c r="M432" s="204"/>
      <c r="N432" s="205"/>
      <c r="O432" s="71"/>
      <c r="P432" s="71"/>
      <c r="Q432" s="71"/>
      <c r="R432" s="71"/>
      <c r="S432" s="71"/>
      <c r="T432" s="72"/>
      <c r="U432" s="34"/>
      <c r="V432" s="34"/>
      <c r="W432" s="34"/>
      <c r="X432" s="34"/>
      <c r="Y432" s="34"/>
      <c r="Z432" s="34"/>
      <c r="AA432" s="34"/>
      <c r="AB432" s="34"/>
      <c r="AC432" s="34"/>
      <c r="AD432" s="34"/>
      <c r="AE432" s="34"/>
      <c r="AT432" s="17" t="s">
        <v>181</v>
      </c>
      <c r="AU432" s="17" t="s">
        <v>89</v>
      </c>
    </row>
    <row r="433" spans="1:47" s="2" customFormat="1" ht="18">
      <c r="A433" s="34"/>
      <c r="B433" s="35"/>
      <c r="C433" s="36"/>
      <c r="D433" s="201" t="s">
        <v>144</v>
      </c>
      <c r="E433" s="36"/>
      <c r="F433" s="206" t="s">
        <v>685</v>
      </c>
      <c r="G433" s="36"/>
      <c r="H433" s="36"/>
      <c r="I433" s="203"/>
      <c r="J433" s="36"/>
      <c r="K433" s="36"/>
      <c r="L433" s="39"/>
      <c r="M433" s="204"/>
      <c r="N433" s="205"/>
      <c r="O433" s="71"/>
      <c r="P433" s="71"/>
      <c r="Q433" s="71"/>
      <c r="R433" s="71"/>
      <c r="S433" s="71"/>
      <c r="T433" s="72"/>
      <c r="U433" s="34"/>
      <c r="V433" s="34"/>
      <c r="W433" s="34"/>
      <c r="X433" s="34"/>
      <c r="Y433" s="34"/>
      <c r="Z433" s="34"/>
      <c r="AA433" s="34"/>
      <c r="AB433" s="34"/>
      <c r="AC433" s="34"/>
      <c r="AD433" s="34"/>
      <c r="AE433" s="34"/>
      <c r="AT433" s="17" t="s">
        <v>144</v>
      </c>
      <c r="AU433" s="17" t="s">
        <v>89</v>
      </c>
    </row>
    <row r="434" spans="2:51" s="13" customFormat="1" ht="10">
      <c r="B434" s="213"/>
      <c r="C434" s="214"/>
      <c r="D434" s="201" t="s">
        <v>244</v>
      </c>
      <c r="E434" s="215" t="s">
        <v>1</v>
      </c>
      <c r="F434" s="216" t="s">
        <v>686</v>
      </c>
      <c r="G434" s="214"/>
      <c r="H434" s="217">
        <v>217.809</v>
      </c>
      <c r="I434" s="218"/>
      <c r="J434" s="214"/>
      <c r="K434" s="214"/>
      <c r="L434" s="219"/>
      <c r="M434" s="220"/>
      <c r="N434" s="221"/>
      <c r="O434" s="221"/>
      <c r="P434" s="221"/>
      <c r="Q434" s="221"/>
      <c r="R434" s="221"/>
      <c r="S434" s="221"/>
      <c r="T434" s="222"/>
      <c r="AT434" s="223" t="s">
        <v>244</v>
      </c>
      <c r="AU434" s="223" t="s">
        <v>89</v>
      </c>
      <c r="AV434" s="13" t="s">
        <v>89</v>
      </c>
      <c r="AW434" s="13" t="s">
        <v>36</v>
      </c>
      <c r="AX434" s="13" t="s">
        <v>79</v>
      </c>
      <c r="AY434" s="223" t="s">
        <v>134</v>
      </c>
    </row>
    <row r="435" spans="1:65" s="2" customFormat="1" ht="33" customHeight="1">
      <c r="A435" s="34"/>
      <c r="B435" s="35"/>
      <c r="C435" s="187" t="s">
        <v>687</v>
      </c>
      <c r="D435" s="187" t="s">
        <v>137</v>
      </c>
      <c r="E435" s="188" t="s">
        <v>688</v>
      </c>
      <c r="F435" s="189" t="s">
        <v>689</v>
      </c>
      <c r="G435" s="190" t="s">
        <v>317</v>
      </c>
      <c r="H435" s="191">
        <v>518.374</v>
      </c>
      <c r="I435" s="192"/>
      <c r="J435" s="193">
        <f>ROUND(I435*H435,2)</f>
        <v>0</v>
      </c>
      <c r="K435" s="194"/>
      <c r="L435" s="39"/>
      <c r="M435" s="195" t="s">
        <v>1</v>
      </c>
      <c r="N435" s="196" t="s">
        <v>44</v>
      </c>
      <c r="O435" s="71"/>
      <c r="P435" s="197">
        <f>O435*H435</f>
        <v>0</v>
      </c>
      <c r="Q435" s="197">
        <v>0</v>
      </c>
      <c r="R435" s="197">
        <f>Q435*H435</f>
        <v>0</v>
      </c>
      <c r="S435" s="197">
        <v>0</v>
      </c>
      <c r="T435" s="198">
        <f>S435*H435</f>
        <v>0</v>
      </c>
      <c r="U435" s="34"/>
      <c r="V435" s="34"/>
      <c r="W435" s="34"/>
      <c r="X435" s="34"/>
      <c r="Y435" s="34"/>
      <c r="Z435" s="34"/>
      <c r="AA435" s="34"/>
      <c r="AB435" s="34"/>
      <c r="AC435" s="34"/>
      <c r="AD435" s="34"/>
      <c r="AE435" s="34"/>
      <c r="AR435" s="199" t="s">
        <v>155</v>
      </c>
      <c r="AT435" s="199" t="s">
        <v>137</v>
      </c>
      <c r="AU435" s="199" t="s">
        <v>89</v>
      </c>
      <c r="AY435" s="17" t="s">
        <v>134</v>
      </c>
      <c r="BE435" s="200">
        <f>IF(N435="základní",J435,0)</f>
        <v>0</v>
      </c>
      <c r="BF435" s="200">
        <f>IF(N435="snížená",J435,0)</f>
        <v>0</v>
      </c>
      <c r="BG435" s="200">
        <f>IF(N435="zákl. přenesená",J435,0)</f>
        <v>0</v>
      </c>
      <c r="BH435" s="200">
        <f>IF(N435="sníž. přenesená",J435,0)</f>
        <v>0</v>
      </c>
      <c r="BI435" s="200">
        <f>IF(N435="nulová",J435,0)</f>
        <v>0</v>
      </c>
      <c r="BJ435" s="17" t="s">
        <v>87</v>
      </c>
      <c r="BK435" s="200">
        <f>ROUND(I435*H435,2)</f>
        <v>0</v>
      </c>
      <c r="BL435" s="17" t="s">
        <v>155</v>
      </c>
      <c r="BM435" s="199" t="s">
        <v>690</v>
      </c>
    </row>
    <row r="436" spans="1:47" s="2" customFormat="1" ht="72">
      <c r="A436" s="34"/>
      <c r="B436" s="35"/>
      <c r="C436" s="36"/>
      <c r="D436" s="201" t="s">
        <v>181</v>
      </c>
      <c r="E436" s="36"/>
      <c r="F436" s="206" t="s">
        <v>684</v>
      </c>
      <c r="G436" s="36"/>
      <c r="H436" s="36"/>
      <c r="I436" s="203"/>
      <c r="J436" s="36"/>
      <c r="K436" s="36"/>
      <c r="L436" s="39"/>
      <c r="M436" s="204"/>
      <c r="N436" s="205"/>
      <c r="O436" s="71"/>
      <c r="P436" s="71"/>
      <c r="Q436" s="71"/>
      <c r="R436" s="71"/>
      <c r="S436" s="71"/>
      <c r="T436" s="72"/>
      <c r="U436" s="34"/>
      <c r="V436" s="34"/>
      <c r="W436" s="34"/>
      <c r="X436" s="34"/>
      <c r="Y436" s="34"/>
      <c r="Z436" s="34"/>
      <c r="AA436" s="34"/>
      <c r="AB436" s="34"/>
      <c r="AC436" s="34"/>
      <c r="AD436" s="34"/>
      <c r="AE436" s="34"/>
      <c r="AT436" s="17" t="s">
        <v>181</v>
      </c>
      <c r="AU436" s="17" t="s">
        <v>89</v>
      </c>
    </row>
    <row r="437" spans="2:51" s="15" customFormat="1" ht="10">
      <c r="B437" s="235"/>
      <c r="C437" s="236"/>
      <c r="D437" s="201" t="s">
        <v>244</v>
      </c>
      <c r="E437" s="237" t="s">
        <v>1</v>
      </c>
      <c r="F437" s="238" t="s">
        <v>691</v>
      </c>
      <c r="G437" s="236"/>
      <c r="H437" s="237" t="s">
        <v>1</v>
      </c>
      <c r="I437" s="239"/>
      <c r="J437" s="236"/>
      <c r="K437" s="236"/>
      <c r="L437" s="240"/>
      <c r="M437" s="241"/>
      <c r="N437" s="242"/>
      <c r="O437" s="242"/>
      <c r="P437" s="242"/>
      <c r="Q437" s="242"/>
      <c r="R437" s="242"/>
      <c r="S437" s="242"/>
      <c r="T437" s="243"/>
      <c r="AT437" s="244" t="s">
        <v>244</v>
      </c>
      <c r="AU437" s="244" t="s">
        <v>89</v>
      </c>
      <c r="AV437" s="15" t="s">
        <v>87</v>
      </c>
      <c r="AW437" s="15" t="s">
        <v>36</v>
      </c>
      <c r="AX437" s="15" t="s">
        <v>79</v>
      </c>
      <c r="AY437" s="244" t="s">
        <v>134</v>
      </c>
    </row>
    <row r="438" spans="2:51" s="13" customFormat="1" ht="10">
      <c r="B438" s="213"/>
      <c r="C438" s="214"/>
      <c r="D438" s="201" t="s">
        <v>244</v>
      </c>
      <c r="E438" s="215" t="s">
        <v>1</v>
      </c>
      <c r="F438" s="216" t="s">
        <v>692</v>
      </c>
      <c r="G438" s="214"/>
      <c r="H438" s="217">
        <v>315.56</v>
      </c>
      <c r="I438" s="218"/>
      <c r="J438" s="214"/>
      <c r="K438" s="214"/>
      <c r="L438" s="219"/>
      <c r="M438" s="220"/>
      <c r="N438" s="221"/>
      <c r="O438" s="221"/>
      <c r="P438" s="221"/>
      <c r="Q438" s="221"/>
      <c r="R438" s="221"/>
      <c r="S438" s="221"/>
      <c r="T438" s="222"/>
      <c r="AT438" s="223" t="s">
        <v>244</v>
      </c>
      <c r="AU438" s="223" t="s">
        <v>89</v>
      </c>
      <c r="AV438" s="13" t="s">
        <v>89</v>
      </c>
      <c r="AW438" s="13" t="s">
        <v>36</v>
      </c>
      <c r="AX438" s="13" t="s">
        <v>79</v>
      </c>
      <c r="AY438" s="223" t="s">
        <v>134</v>
      </c>
    </row>
    <row r="439" spans="2:51" s="15" customFormat="1" ht="10">
      <c r="B439" s="235"/>
      <c r="C439" s="236"/>
      <c r="D439" s="201" t="s">
        <v>244</v>
      </c>
      <c r="E439" s="237" t="s">
        <v>1</v>
      </c>
      <c r="F439" s="238" t="s">
        <v>693</v>
      </c>
      <c r="G439" s="236"/>
      <c r="H439" s="237" t="s">
        <v>1</v>
      </c>
      <c r="I439" s="239"/>
      <c r="J439" s="236"/>
      <c r="K439" s="236"/>
      <c r="L439" s="240"/>
      <c r="M439" s="241"/>
      <c r="N439" s="242"/>
      <c r="O439" s="242"/>
      <c r="P439" s="242"/>
      <c r="Q439" s="242"/>
      <c r="R439" s="242"/>
      <c r="S439" s="242"/>
      <c r="T439" s="243"/>
      <c r="AT439" s="244" t="s">
        <v>244</v>
      </c>
      <c r="AU439" s="244" t="s">
        <v>89</v>
      </c>
      <c r="AV439" s="15" t="s">
        <v>87</v>
      </c>
      <c r="AW439" s="15" t="s">
        <v>36</v>
      </c>
      <c r="AX439" s="15" t="s">
        <v>79</v>
      </c>
      <c r="AY439" s="244" t="s">
        <v>134</v>
      </c>
    </row>
    <row r="440" spans="2:51" s="13" customFormat="1" ht="10">
      <c r="B440" s="213"/>
      <c r="C440" s="214"/>
      <c r="D440" s="201" t="s">
        <v>244</v>
      </c>
      <c r="E440" s="215" t="s">
        <v>1</v>
      </c>
      <c r="F440" s="216" t="s">
        <v>694</v>
      </c>
      <c r="G440" s="214"/>
      <c r="H440" s="217">
        <v>202.814</v>
      </c>
      <c r="I440" s="218"/>
      <c r="J440" s="214"/>
      <c r="K440" s="214"/>
      <c r="L440" s="219"/>
      <c r="M440" s="220"/>
      <c r="N440" s="221"/>
      <c r="O440" s="221"/>
      <c r="P440" s="221"/>
      <c r="Q440" s="221"/>
      <c r="R440" s="221"/>
      <c r="S440" s="221"/>
      <c r="T440" s="222"/>
      <c r="AT440" s="223" t="s">
        <v>244</v>
      </c>
      <c r="AU440" s="223" t="s">
        <v>89</v>
      </c>
      <c r="AV440" s="13" t="s">
        <v>89</v>
      </c>
      <c r="AW440" s="13" t="s">
        <v>36</v>
      </c>
      <c r="AX440" s="13" t="s">
        <v>79</v>
      </c>
      <c r="AY440" s="223" t="s">
        <v>134</v>
      </c>
    </row>
    <row r="441" spans="1:65" s="2" customFormat="1" ht="33" customHeight="1">
      <c r="A441" s="34"/>
      <c r="B441" s="35"/>
      <c r="C441" s="187" t="s">
        <v>695</v>
      </c>
      <c r="D441" s="187" t="s">
        <v>137</v>
      </c>
      <c r="E441" s="188" t="s">
        <v>696</v>
      </c>
      <c r="F441" s="189" t="s">
        <v>697</v>
      </c>
      <c r="G441" s="190" t="s">
        <v>317</v>
      </c>
      <c r="H441" s="191">
        <v>47.737</v>
      </c>
      <c r="I441" s="192"/>
      <c r="J441" s="193">
        <f>ROUND(I441*H441,2)</f>
        <v>0</v>
      </c>
      <c r="K441" s="194"/>
      <c r="L441" s="39"/>
      <c r="M441" s="195" t="s">
        <v>1</v>
      </c>
      <c r="N441" s="196" t="s">
        <v>44</v>
      </c>
      <c r="O441" s="71"/>
      <c r="P441" s="197">
        <f>O441*H441</f>
        <v>0</v>
      </c>
      <c r="Q441" s="197">
        <v>0</v>
      </c>
      <c r="R441" s="197">
        <f>Q441*H441</f>
        <v>0</v>
      </c>
      <c r="S441" s="197">
        <v>0</v>
      </c>
      <c r="T441" s="198">
        <f>S441*H441</f>
        <v>0</v>
      </c>
      <c r="U441" s="34"/>
      <c r="V441" s="34"/>
      <c r="W441" s="34"/>
      <c r="X441" s="34"/>
      <c r="Y441" s="34"/>
      <c r="Z441" s="34"/>
      <c r="AA441" s="34"/>
      <c r="AB441" s="34"/>
      <c r="AC441" s="34"/>
      <c r="AD441" s="34"/>
      <c r="AE441" s="34"/>
      <c r="AR441" s="199" t="s">
        <v>155</v>
      </c>
      <c r="AT441" s="199" t="s">
        <v>137</v>
      </c>
      <c r="AU441" s="199" t="s">
        <v>89</v>
      </c>
      <c r="AY441" s="17" t="s">
        <v>134</v>
      </c>
      <c r="BE441" s="200">
        <f>IF(N441="základní",J441,0)</f>
        <v>0</v>
      </c>
      <c r="BF441" s="200">
        <f>IF(N441="snížená",J441,0)</f>
        <v>0</v>
      </c>
      <c r="BG441" s="200">
        <f>IF(N441="zákl. přenesená",J441,0)</f>
        <v>0</v>
      </c>
      <c r="BH441" s="200">
        <f>IF(N441="sníž. přenesená",J441,0)</f>
        <v>0</v>
      </c>
      <c r="BI441" s="200">
        <f>IF(N441="nulová",J441,0)</f>
        <v>0</v>
      </c>
      <c r="BJ441" s="17" t="s">
        <v>87</v>
      </c>
      <c r="BK441" s="200">
        <f>ROUND(I441*H441,2)</f>
        <v>0</v>
      </c>
      <c r="BL441" s="17" t="s">
        <v>155</v>
      </c>
      <c r="BM441" s="199" t="s">
        <v>698</v>
      </c>
    </row>
    <row r="442" spans="1:47" s="2" customFormat="1" ht="27">
      <c r="A442" s="34"/>
      <c r="B442" s="35"/>
      <c r="C442" s="36"/>
      <c r="D442" s="201" t="s">
        <v>143</v>
      </c>
      <c r="E442" s="36"/>
      <c r="F442" s="202" t="s">
        <v>699</v>
      </c>
      <c r="G442" s="36"/>
      <c r="H442" s="36"/>
      <c r="I442" s="203"/>
      <c r="J442" s="36"/>
      <c r="K442" s="36"/>
      <c r="L442" s="39"/>
      <c r="M442" s="204"/>
      <c r="N442" s="205"/>
      <c r="O442" s="71"/>
      <c r="P442" s="71"/>
      <c r="Q442" s="71"/>
      <c r="R442" s="71"/>
      <c r="S442" s="71"/>
      <c r="T442" s="72"/>
      <c r="U442" s="34"/>
      <c r="V442" s="34"/>
      <c r="W442" s="34"/>
      <c r="X442" s="34"/>
      <c r="Y442" s="34"/>
      <c r="Z442" s="34"/>
      <c r="AA442" s="34"/>
      <c r="AB442" s="34"/>
      <c r="AC442" s="34"/>
      <c r="AD442" s="34"/>
      <c r="AE442" s="34"/>
      <c r="AT442" s="17" t="s">
        <v>143</v>
      </c>
      <c r="AU442" s="17" t="s">
        <v>89</v>
      </c>
    </row>
    <row r="443" spans="1:47" s="2" customFormat="1" ht="10">
      <c r="A443" s="34"/>
      <c r="B443" s="35"/>
      <c r="C443" s="36"/>
      <c r="D443" s="207" t="s">
        <v>179</v>
      </c>
      <c r="E443" s="36"/>
      <c r="F443" s="208" t="s">
        <v>700</v>
      </c>
      <c r="G443" s="36"/>
      <c r="H443" s="36"/>
      <c r="I443" s="203"/>
      <c r="J443" s="36"/>
      <c r="K443" s="36"/>
      <c r="L443" s="39"/>
      <c r="M443" s="204"/>
      <c r="N443" s="205"/>
      <c r="O443" s="71"/>
      <c r="P443" s="71"/>
      <c r="Q443" s="71"/>
      <c r="R443" s="71"/>
      <c r="S443" s="71"/>
      <c r="T443" s="72"/>
      <c r="U443" s="34"/>
      <c r="V443" s="34"/>
      <c r="W443" s="34"/>
      <c r="X443" s="34"/>
      <c r="Y443" s="34"/>
      <c r="Z443" s="34"/>
      <c r="AA443" s="34"/>
      <c r="AB443" s="34"/>
      <c r="AC443" s="34"/>
      <c r="AD443" s="34"/>
      <c r="AE443" s="34"/>
      <c r="AT443" s="17" t="s">
        <v>179</v>
      </c>
      <c r="AU443" s="17" t="s">
        <v>89</v>
      </c>
    </row>
    <row r="444" spans="1:47" s="2" customFormat="1" ht="63">
      <c r="A444" s="34"/>
      <c r="B444" s="35"/>
      <c r="C444" s="36"/>
      <c r="D444" s="201" t="s">
        <v>181</v>
      </c>
      <c r="E444" s="36"/>
      <c r="F444" s="206" t="s">
        <v>701</v>
      </c>
      <c r="G444" s="36"/>
      <c r="H444" s="36"/>
      <c r="I444" s="203"/>
      <c r="J444" s="36"/>
      <c r="K444" s="36"/>
      <c r="L444" s="39"/>
      <c r="M444" s="204"/>
      <c r="N444" s="205"/>
      <c r="O444" s="71"/>
      <c r="P444" s="71"/>
      <c r="Q444" s="71"/>
      <c r="R444" s="71"/>
      <c r="S444" s="71"/>
      <c r="T444" s="72"/>
      <c r="U444" s="34"/>
      <c r="V444" s="34"/>
      <c r="W444" s="34"/>
      <c r="X444" s="34"/>
      <c r="Y444" s="34"/>
      <c r="Z444" s="34"/>
      <c r="AA444" s="34"/>
      <c r="AB444" s="34"/>
      <c r="AC444" s="34"/>
      <c r="AD444" s="34"/>
      <c r="AE444" s="34"/>
      <c r="AT444" s="17" t="s">
        <v>181</v>
      </c>
      <c r="AU444" s="17" t="s">
        <v>89</v>
      </c>
    </row>
    <row r="445" spans="2:51" s="13" customFormat="1" ht="10">
      <c r="B445" s="213"/>
      <c r="C445" s="214"/>
      <c r="D445" s="201" t="s">
        <v>244</v>
      </c>
      <c r="E445" s="215" t="s">
        <v>1</v>
      </c>
      <c r="F445" s="216" t="s">
        <v>702</v>
      </c>
      <c r="G445" s="214"/>
      <c r="H445" s="217">
        <v>47.737</v>
      </c>
      <c r="I445" s="218"/>
      <c r="J445" s="214"/>
      <c r="K445" s="214"/>
      <c r="L445" s="219"/>
      <c r="M445" s="220"/>
      <c r="N445" s="221"/>
      <c r="O445" s="221"/>
      <c r="P445" s="221"/>
      <c r="Q445" s="221"/>
      <c r="R445" s="221"/>
      <c r="S445" s="221"/>
      <c r="T445" s="222"/>
      <c r="AT445" s="223" t="s">
        <v>244</v>
      </c>
      <c r="AU445" s="223" t="s">
        <v>89</v>
      </c>
      <c r="AV445" s="13" t="s">
        <v>89</v>
      </c>
      <c r="AW445" s="13" t="s">
        <v>36</v>
      </c>
      <c r="AX445" s="13" t="s">
        <v>79</v>
      </c>
      <c r="AY445" s="223" t="s">
        <v>134</v>
      </c>
    </row>
    <row r="446" spans="1:65" s="2" customFormat="1" ht="37.75" customHeight="1">
      <c r="A446" s="34"/>
      <c r="B446" s="35"/>
      <c r="C446" s="187" t="s">
        <v>703</v>
      </c>
      <c r="D446" s="187" t="s">
        <v>137</v>
      </c>
      <c r="E446" s="188" t="s">
        <v>704</v>
      </c>
      <c r="F446" s="189" t="s">
        <v>705</v>
      </c>
      <c r="G446" s="190" t="s">
        <v>317</v>
      </c>
      <c r="H446" s="191">
        <v>30</v>
      </c>
      <c r="I446" s="192"/>
      <c r="J446" s="193">
        <f>ROUND(I446*H446,2)</f>
        <v>0</v>
      </c>
      <c r="K446" s="194"/>
      <c r="L446" s="39"/>
      <c r="M446" s="195" t="s">
        <v>1</v>
      </c>
      <c r="N446" s="196" t="s">
        <v>44</v>
      </c>
      <c r="O446" s="71"/>
      <c r="P446" s="197">
        <f>O446*H446</f>
        <v>0</v>
      </c>
      <c r="Q446" s="197">
        <v>0</v>
      </c>
      <c r="R446" s="197">
        <f>Q446*H446</f>
        <v>0</v>
      </c>
      <c r="S446" s="197">
        <v>0</v>
      </c>
      <c r="T446" s="198">
        <f>S446*H446</f>
        <v>0</v>
      </c>
      <c r="U446" s="34"/>
      <c r="V446" s="34"/>
      <c r="W446" s="34"/>
      <c r="X446" s="34"/>
      <c r="Y446" s="34"/>
      <c r="Z446" s="34"/>
      <c r="AA446" s="34"/>
      <c r="AB446" s="34"/>
      <c r="AC446" s="34"/>
      <c r="AD446" s="34"/>
      <c r="AE446" s="34"/>
      <c r="AR446" s="199" t="s">
        <v>155</v>
      </c>
      <c r="AT446" s="199" t="s">
        <v>137</v>
      </c>
      <c r="AU446" s="199" t="s">
        <v>89</v>
      </c>
      <c r="AY446" s="17" t="s">
        <v>134</v>
      </c>
      <c r="BE446" s="200">
        <f>IF(N446="základní",J446,0)</f>
        <v>0</v>
      </c>
      <c r="BF446" s="200">
        <f>IF(N446="snížená",J446,0)</f>
        <v>0</v>
      </c>
      <c r="BG446" s="200">
        <f>IF(N446="zákl. přenesená",J446,0)</f>
        <v>0</v>
      </c>
      <c r="BH446" s="200">
        <f>IF(N446="sníž. přenesená",J446,0)</f>
        <v>0</v>
      </c>
      <c r="BI446" s="200">
        <f>IF(N446="nulová",J446,0)</f>
        <v>0</v>
      </c>
      <c r="BJ446" s="17" t="s">
        <v>87</v>
      </c>
      <c r="BK446" s="200">
        <f>ROUND(I446*H446,2)</f>
        <v>0</v>
      </c>
      <c r="BL446" s="17" t="s">
        <v>155</v>
      </c>
      <c r="BM446" s="199" t="s">
        <v>706</v>
      </c>
    </row>
    <row r="447" spans="1:47" s="2" customFormat="1" ht="27">
      <c r="A447" s="34"/>
      <c r="B447" s="35"/>
      <c r="C447" s="36"/>
      <c r="D447" s="201" t="s">
        <v>143</v>
      </c>
      <c r="E447" s="36"/>
      <c r="F447" s="202" t="s">
        <v>707</v>
      </c>
      <c r="G447" s="36"/>
      <c r="H447" s="36"/>
      <c r="I447" s="203"/>
      <c r="J447" s="36"/>
      <c r="K447" s="36"/>
      <c r="L447" s="39"/>
      <c r="M447" s="204"/>
      <c r="N447" s="205"/>
      <c r="O447" s="71"/>
      <c r="P447" s="71"/>
      <c r="Q447" s="71"/>
      <c r="R447" s="71"/>
      <c r="S447" s="71"/>
      <c r="T447" s="72"/>
      <c r="U447" s="34"/>
      <c r="V447" s="34"/>
      <c r="W447" s="34"/>
      <c r="X447" s="34"/>
      <c r="Y447" s="34"/>
      <c r="Z447" s="34"/>
      <c r="AA447" s="34"/>
      <c r="AB447" s="34"/>
      <c r="AC447" s="34"/>
      <c r="AD447" s="34"/>
      <c r="AE447" s="34"/>
      <c r="AT447" s="17" t="s">
        <v>143</v>
      </c>
      <c r="AU447" s="17" t="s">
        <v>89</v>
      </c>
    </row>
    <row r="448" spans="1:47" s="2" customFormat="1" ht="10">
      <c r="A448" s="34"/>
      <c r="B448" s="35"/>
      <c r="C448" s="36"/>
      <c r="D448" s="207" t="s">
        <v>179</v>
      </c>
      <c r="E448" s="36"/>
      <c r="F448" s="208" t="s">
        <v>708</v>
      </c>
      <c r="G448" s="36"/>
      <c r="H448" s="36"/>
      <c r="I448" s="203"/>
      <c r="J448" s="36"/>
      <c r="K448" s="36"/>
      <c r="L448" s="39"/>
      <c r="M448" s="204"/>
      <c r="N448" s="205"/>
      <c r="O448" s="71"/>
      <c r="P448" s="71"/>
      <c r="Q448" s="71"/>
      <c r="R448" s="71"/>
      <c r="S448" s="71"/>
      <c r="T448" s="72"/>
      <c r="U448" s="34"/>
      <c r="V448" s="34"/>
      <c r="W448" s="34"/>
      <c r="X448" s="34"/>
      <c r="Y448" s="34"/>
      <c r="Z448" s="34"/>
      <c r="AA448" s="34"/>
      <c r="AB448" s="34"/>
      <c r="AC448" s="34"/>
      <c r="AD448" s="34"/>
      <c r="AE448" s="34"/>
      <c r="AT448" s="17" t="s">
        <v>179</v>
      </c>
      <c r="AU448" s="17" t="s">
        <v>89</v>
      </c>
    </row>
    <row r="449" spans="1:47" s="2" customFormat="1" ht="63">
      <c r="A449" s="34"/>
      <c r="B449" s="35"/>
      <c r="C449" s="36"/>
      <c r="D449" s="201" t="s">
        <v>181</v>
      </c>
      <c r="E449" s="36"/>
      <c r="F449" s="206" t="s">
        <v>701</v>
      </c>
      <c r="G449" s="36"/>
      <c r="H449" s="36"/>
      <c r="I449" s="203"/>
      <c r="J449" s="36"/>
      <c r="K449" s="36"/>
      <c r="L449" s="39"/>
      <c r="M449" s="204"/>
      <c r="N449" s="205"/>
      <c r="O449" s="71"/>
      <c r="P449" s="71"/>
      <c r="Q449" s="71"/>
      <c r="R449" s="71"/>
      <c r="S449" s="71"/>
      <c r="T449" s="72"/>
      <c r="U449" s="34"/>
      <c r="V449" s="34"/>
      <c r="W449" s="34"/>
      <c r="X449" s="34"/>
      <c r="Y449" s="34"/>
      <c r="Z449" s="34"/>
      <c r="AA449" s="34"/>
      <c r="AB449" s="34"/>
      <c r="AC449" s="34"/>
      <c r="AD449" s="34"/>
      <c r="AE449" s="34"/>
      <c r="AT449" s="17" t="s">
        <v>181</v>
      </c>
      <c r="AU449" s="17" t="s">
        <v>89</v>
      </c>
    </row>
    <row r="450" spans="2:51" s="13" customFormat="1" ht="10">
      <c r="B450" s="213"/>
      <c r="C450" s="214"/>
      <c r="D450" s="201" t="s">
        <v>244</v>
      </c>
      <c r="E450" s="215" t="s">
        <v>1</v>
      </c>
      <c r="F450" s="216" t="s">
        <v>441</v>
      </c>
      <c r="G450" s="214"/>
      <c r="H450" s="217">
        <v>30</v>
      </c>
      <c r="I450" s="218"/>
      <c r="J450" s="214"/>
      <c r="K450" s="214"/>
      <c r="L450" s="219"/>
      <c r="M450" s="256"/>
      <c r="N450" s="257"/>
      <c r="O450" s="257"/>
      <c r="P450" s="257"/>
      <c r="Q450" s="257"/>
      <c r="R450" s="257"/>
      <c r="S450" s="257"/>
      <c r="T450" s="258"/>
      <c r="AT450" s="223" t="s">
        <v>244</v>
      </c>
      <c r="AU450" s="223" t="s">
        <v>89</v>
      </c>
      <c r="AV450" s="13" t="s">
        <v>89</v>
      </c>
      <c r="AW450" s="13" t="s">
        <v>36</v>
      </c>
      <c r="AX450" s="13" t="s">
        <v>79</v>
      </c>
      <c r="AY450" s="223" t="s">
        <v>134</v>
      </c>
    </row>
    <row r="451" spans="1:31" s="2" customFormat="1" ht="7" customHeight="1">
      <c r="A451" s="34"/>
      <c r="B451" s="54"/>
      <c r="C451" s="55"/>
      <c r="D451" s="55"/>
      <c r="E451" s="55"/>
      <c r="F451" s="55"/>
      <c r="G451" s="55"/>
      <c r="H451" s="55"/>
      <c r="I451" s="55"/>
      <c r="J451" s="55"/>
      <c r="K451" s="55"/>
      <c r="L451" s="39"/>
      <c r="M451" s="34"/>
      <c r="O451" s="34"/>
      <c r="P451" s="34"/>
      <c r="Q451" s="34"/>
      <c r="R451" s="34"/>
      <c r="S451" s="34"/>
      <c r="T451" s="34"/>
      <c r="U451" s="34"/>
      <c r="V451" s="34"/>
      <c r="W451" s="34"/>
      <c r="X451" s="34"/>
      <c r="Y451" s="34"/>
      <c r="Z451" s="34"/>
      <c r="AA451" s="34"/>
      <c r="AB451" s="34"/>
      <c r="AC451" s="34"/>
      <c r="AD451" s="34"/>
      <c r="AE451" s="34"/>
    </row>
  </sheetData>
  <sheetProtection algorithmName="SHA-512" hashValue="2z6+lsXt7dIqjrIxwkLK5ErNazcWMf4ZZkQ8QTmc32oVY0W91mYCmjSSEywaZ5VgMqa3kNgARtkqAq27VtrPpg==" saltValue="Yp4bvG9uJdq/Bvfr0A3QtclUgwEDJbySXGvW+oNcpssJ/fopq8mxd+ANPiMgmJmvhtSaETlGp3FHi4MZXstrJA==" spinCount="100000" sheet="1" objects="1" scenarios="1" formatColumns="0" formatRows="0" autoFilter="0"/>
  <autoFilter ref="C123:K450"/>
  <mergeCells count="9">
    <mergeCell ref="E87:H87"/>
    <mergeCell ref="E114:H114"/>
    <mergeCell ref="E116:H116"/>
    <mergeCell ref="L2:V2"/>
    <mergeCell ref="E7:H7"/>
    <mergeCell ref="E9:H9"/>
    <mergeCell ref="E18:H18"/>
    <mergeCell ref="E27:H27"/>
    <mergeCell ref="E85:H85"/>
  </mergeCells>
  <hyperlinks>
    <hyperlink ref="F129" r:id="rId1" display="https://podminky.urs.cz/item/CS_URS_2021_02/111251101"/>
    <hyperlink ref="F133" r:id="rId2" display="https://podminky.urs.cz/item/CS_URS_2022_01/113154364"/>
    <hyperlink ref="F139" r:id="rId3" display="https://podminky.urs.cz/item/CS_URS_2021_02/113202111"/>
    <hyperlink ref="F145" r:id="rId4" display="https://podminky.urs.cz/item/CS_URS_2021_02/113203111"/>
    <hyperlink ref="F150" r:id="rId5" display="https://podminky.urs.cz/item/CS_URS_2021_02/122252206"/>
    <hyperlink ref="F155" r:id="rId6" display="https://podminky.urs.cz/item/CS_URS_2021_01/132251252"/>
    <hyperlink ref="F161" r:id="rId7" display="https://podminky.urs.cz/item/CS_URS_2021_01/139951121"/>
    <hyperlink ref="F167" r:id="rId8" display="https://podminky.urs.cz/item/CS_URS_2021_02/139951123"/>
    <hyperlink ref="F172" r:id="rId9" display="https://podminky.urs.cz/item/CS_URS_2021_01/162751117"/>
    <hyperlink ref="F190" r:id="rId10" display="https://podminky.urs.cz/item/CS_URS_2021_01/174251101"/>
    <hyperlink ref="F197" r:id="rId11" display="https://podminky.urs.cz/item/CS_URS_2021_01/175151101"/>
    <hyperlink ref="F206" r:id="rId12" display="https://podminky.urs.cz/item/CS_URS_2021_01/181252305"/>
    <hyperlink ref="F213" r:id="rId13" display="https://podminky.urs.cz/item/CS_URS_2021_02/211971110"/>
    <hyperlink ref="F220" r:id="rId14" display="https://podminky.urs.cz/item/CS_URS_2021_02/212752702"/>
    <hyperlink ref="F224" r:id="rId15" display="https://podminky.urs.cz/item/CS_URS_2021_02/213141111"/>
    <hyperlink ref="F232" r:id="rId16" display="https://podminky.urs.cz/item/CS_URS_2021_01/451573111"/>
    <hyperlink ref="F239" r:id="rId17" display="https://podminky.urs.cz/item/CS_URS_2021_02/564851111"/>
    <hyperlink ref="F245" r:id="rId18" display="https://podminky.urs.cz/item/CS_URS_2022_01/565155121"/>
    <hyperlink ref="F251" r:id="rId19" display="https://podminky.urs.cz/item/CS_URS_2022_01/567531121"/>
    <hyperlink ref="F257" r:id="rId20" display="https://podminky.urs.cz/item/CS_URS_2022_01/573111112"/>
    <hyperlink ref="F263" r:id="rId21" display="https://podminky.urs.cz/item/CS_URS_2022_01/573211108"/>
    <hyperlink ref="F269" r:id="rId22" display="https://podminky.urs.cz/item/CS_URS_2022_01/577134111"/>
    <hyperlink ref="F275" r:id="rId23" display="https://podminky.urs.cz/item/CS_URS_2021_02/591241111"/>
    <hyperlink ref="F290" r:id="rId24" display="https://podminky.urs.cz/item/CS_URS_2021_01/871315221"/>
    <hyperlink ref="F298" r:id="rId25" display="https://podminky.urs.cz/item/CS_URS_2021_01/895941111(R)"/>
    <hyperlink ref="F307" r:id="rId26" display="https://podminky.urs.cz/item/CS_URS_2021_01/899204112"/>
    <hyperlink ref="F318" r:id="rId27" display="https://podminky.urs.cz/item/CS_URS_2021_01/899331111"/>
    <hyperlink ref="F322" r:id="rId28" display="https://podminky.urs.cz/item/CS_URS_2021_02/899431111"/>
    <hyperlink ref="F326" r:id="rId29" display="https://podminky.urs.cz/item/CS_URS_2021_01/914111111"/>
    <hyperlink ref="F343" r:id="rId30" display="https://podminky.urs.cz/item/CS_URS_2021_01/914511112"/>
    <hyperlink ref="F361" r:id="rId31" display="https://podminky.urs.cz/item/CS_URS_2021_02/915131111"/>
    <hyperlink ref="F368" r:id="rId32" display="https://podminky.urs.cz/item/CS_URS_2021_01/916131213"/>
    <hyperlink ref="F390" r:id="rId33" display="https://podminky.urs.cz/item/CS_URS_2021_01/916241113"/>
    <hyperlink ref="F399" r:id="rId34" display="https://podminky.urs.cz/item/CS_URS_2021_01/919732211"/>
    <hyperlink ref="F403" r:id="rId35" display="https://podminky.urs.cz/item/CS_URS_2021_02/919735113"/>
    <hyperlink ref="F419" r:id="rId36" display="https://podminky.urs.cz/item/CS_URS_2021_02/966006132"/>
    <hyperlink ref="F425" r:id="rId37" display="https://podminky.urs.cz/item/CS_URS_2021_02/979024443"/>
    <hyperlink ref="F428" r:id="rId38" display="https://podminky.urs.cz/item/CS_URS_2021_02/979071122"/>
    <hyperlink ref="F443" r:id="rId39" display="https://podminky.urs.cz/item/CS_URS_2021_01/997013601"/>
    <hyperlink ref="F448" r:id="rId40" display="https://podminky.urs.cz/item/CS_URS_2021_01/9970136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324"/>
  <sheetViews>
    <sheetView showGridLines="0" workbookViewId="0" topLeftCell="A1"/>
  </sheetViews>
  <sheetFormatPr defaultColWidth="9.140625" defaultRowHeight="12"/>
  <cols>
    <col min="1" max="1" width="8.28125" style="1" customWidth="1"/>
    <col min="2" max="2" width="1.28515625" style="1" customWidth="1"/>
    <col min="3" max="3" width="4.140625" style="1" customWidth="1"/>
    <col min="4" max="4" width="4.28125" style="1" customWidth="1"/>
    <col min="5" max="5" width="17.140625" style="1" customWidth="1"/>
    <col min="6" max="6" width="50.7109375" style="1" customWidth="1"/>
    <col min="7" max="7" width="7.421875" style="1" customWidth="1"/>
    <col min="8" max="8" width="14.00390625" style="1" customWidth="1"/>
    <col min="9" max="9" width="15.7109375" style="1" customWidth="1"/>
    <col min="10" max="10" width="22.28125" style="1" customWidth="1"/>
    <col min="11" max="11" width="22.28125" style="1" hidden="1" customWidth="1"/>
    <col min="12" max="12" width="9.28125" style="1" customWidth="1"/>
    <col min="13" max="13" width="10.710937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7" customHeight="1">
      <c r="L2" s="299"/>
      <c r="M2" s="299"/>
      <c r="N2" s="299"/>
      <c r="O2" s="299"/>
      <c r="P2" s="299"/>
      <c r="Q2" s="299"/>
      <c r="R2" s="299"/>
      <c r="S2" s="299"/>
      <c r="T2" s="299"/>
      <c r="U2" s="299"/>
      <c r="V2" s="299"/>
      <c r="AT2" s="17" t="s">
        <v>95</v>
      </c>
    </row>
    <row r="3" spans="2:46" s="1" customFormat="1" ht="7" customHeight="1">
      <c r="B3" s="108"/>
      <c r="C3" s="109"/>
      <c r="D3" s="109"/>
      <c r="E3" s="109"/>
      <c r="F3" s="109"/>
      <c r="G3" s="109"/>
      <c r="H3" s="109"/>
      <c r="I3" s="109"/>
      <c r="J3" s="109"/>
      <c r="K3" s="109"/>
      <c r="L3" s="20"/>
      <c r="AT3" s="17" t="s">
        <v>89</v>
      </c>
    </row>
    <row r="4" spans="2:46" s="1" customFormat="1" ht="25" customHeight="1">
      <c r="B4" s="20"/>
      <c r="D4" s="110" t="s">
        <v>105</v>
      </c>
      <c r="L4" s="20"/>
      <c r="M4" s="111" t="s">
        <v>10</v>
      </c>
      <c r="AT4" s="17" t="s">
        <v>4</v>
      </c>
    </row>
    <row r="5" spans="2:12" s="1" customFormat="1" ht="7" customHeight="1">
      <c r="B5" s="20"/>
      <c r="L5" s="20"/>
    </row>
    <row r="6" spans="2:12" s="1" customFormat="1" ht="12" customHeight="1">
      <c r="B6" s="20"/>
      <c r="D6" s="112" t="s">
        <v>16</v>
      </c>
      <c r="L6" s="20"/>
    </row>
    <row r="7" spans="2:12" s="1" customFormat="1" ht="16.5" customHeight="1">
      <c r="B7" s="20"/>
      <c r="E7" s="300" t="str">
        <f>'Rekapitulace stavby'!K6</f>
        <v>Oprava místní komunikace v ulici Palackého, Náměšť nad Oslavou</v>
      </c>
      <c r="F7" s="301"/>
      <c r="G7" s="301"/>
      <c r="H7" s="301"/>
      <c r="L7" s="20"/>
    </row>
    <row r="8" spans="1:31" s="2" customFormat="1" ht="12" customHeight="1">
      <c r="A8" s="34"/>
      <c r="B8" s="39"/>
      <c r="C8" s="34"/>
      <c r="D8" s="112" t="s">
        <v>106</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302" t="s">
        <v>709</v>
      </c>
      <c r="F9" s="303"/>
      <c r="G9" s="303"/>
      <c r="H9" s="303"/>
      <c r="I9" s="34"/>
      <c r="J9" s="34"/>
      <c r="K9" s="34"/>
      <c r="L9" s="51"/>
      <c r="S9" s="34"/>
      <c r="T9" s="34"/>
      <c r="U9" s="34"/>
      <c r="V9" s="34"/>
      <c r="W9" s="34"/>
      <c r="X9" s="34"/>
      <c r="Y9" s="34"/>
      <c r="Z9" s="34"/>
      <c r="AA9" s="34"/>
      <c r="AB9" s="34"/>
      <c r="AC9" s="34"/>
      <c r="AD9" s="34"/>
      <c r="AE9" s="34"/>
    </row>
    <row r="10" spans="1:31" s="2" customFormat="1" ht="10">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20</v>
      </c>
      <c r="E12" s="34"/>
      <c r="F12" s="113" t="s">
        <v>21</v>
      </c>
      <c r="G12" s="34"/>
      <c r="H12" s="34"/>
      <c r="I12" s="112" t="s">
        <v>22</v>
      </c>
      <c r="J12" s="114" t="str">
        <f>'Rekapitulace stavby'!AN8</f>
        <v>27. 11. 2021</v>
      </c>
      <c r="K12" s="34"/>
      <c r="L12" s="51"/>
      <c r="S12" s="34"/>
      <c r="T12" s="34"/>
      <c r="U12" s="34"/>
      <c r="V12" s="34"/>
      <c r="W12" s="34"/>
      <c r="X12" s="34"/>
      <c r="Y12" s="34"/>
      <c r="Z12" s="34"/>
      <c r="AA12" s="34"/>
      <c r="AB12" s="34"/>
      <c r="AC12" s="34"/>
      <c r="AD12" s="34"/>
      <c r="AE12" s="34"/>
    </row>
    <row r="13" spans="1:31" s="2" customFormat="1" ht="10.75"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7"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04" t="str">
        <f>'Rekapitulace stavby'!E14</f>
        <v>Vyplň údaj</v>
      </c>
      <c r="F18" s="305"/>
      <c r="G18" s="305"/>
      <c r="H18" s="305"/>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7"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7"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37</v>
      </c>
      <c r="E23" s="34"/>
      <c r="F23" s="34"/>
      <c r="G23" s="34"/>
      <c r="H23" s="34"/>
      <c r="I23" s="112" t="s">
        <v>25</v>
      </c>
      <c r="J23" s="113"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
        <v>34</v>
      </c>
      <c r="F24" s="34"/>
      <c r="G24" s="34"/>
      <c r="H24" s="34"/>
      <c r="I24" s="112" t="s">
        <v>28</v>
      </c>
      <c r="J24" s="113" t="s">
        <v>1</v>
      </c>
      <c r="K24" s="34"/>
      <c r="L24" s="51"/>
      <c r="S24" s="34"/>
      <c r="T24" s="34"/>
      <c r="U24" s="34"/>
      <c r="V24" s="34"/>
      <c r="W24" s="34"/>
      <c r="X24" s="34"/>
      <c r="Y24" s="34"/>
      <c r="Z24" s="34"/>
      <c r="AA24" s="34"/>
      <c r="AB24" s="34"/>
      <c r="AC24" s="34"/>
      <c r="AD24" s="34"/>
      <c r="AE24" s="34"/>
    </row>
    <row r="25" spans="1:31" s="2" customFormat="1" ht="7"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38</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306" t="s">
        <v>1</v>
      </c>
      <c r="F27" s="306"/>
      <c r="G27" s="306"/>
      <c r="H27" s="306"/>
      <c r="I27" s="115"/>
      <c r="J27" s="115"/>
      <c r="K27" s="115"/>
      <c r="L27" s="117"/>
      <c r="S27" s="115"/>
      <c r="T27" s="115"/>
      <c r="U27" s="115"/>
      <c r="V27" s="115"/>
      <c r="W27" s="115"/>
      <c r="X27" s="115"/>
      <c r="Y27" s="115"/>
      <c r="Z27" s="115"/>
      <c r="AA27" s="115"/>
      <c r="AB27" s="115"/>
      <c r="AC27" s="115"/>
      <c r="AD27" s="115"/>
      <c r="AE27" s="115"/>
    </row>
    <row r="28" spans="1:31" s="2" customFormat="1" ht="7"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7"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4" customHeight="1">
      <c r="A30" s="34"/>
      <c r="B30" s="39"/>
      <c r="C30" s="34"/>
      <c r="D30" s="119" t="s">
        <v>39</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7"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 customHeight="1">
      <c r="A32" s="34"/>
      <c r="B32" s="39"/>
      <c r="C32" s="34"/>
      <c r="D32" s="34"/>
      <c r="E32" s="34"/>
      <c r="F32" s="121" t="s">
        <v>41</v>
      </c>
      <c r="G32" s="34"/>
      <c r="H32" s="34"/>
      <c r="I32" s="121" t="s">
        <v>40</v>
      </c>
      <c r="J32" s="121" t="s">
        <v>42</v>
      </c>
      <c r="K32" s="34"/>
      <c r="L32" s="51"/>
      <c r="S32" s="34"/>
      <c r="T32" s="34"/>
      <c r="U32" s="34"/>
      <c r="V32" s="34"/>
      <c r="W32" s="34"/>
      <c r="X32" s="34"/>
      <c r="Y32" s="34"/>
      <c r="Z32" s="34"/>
      <c r="AA32" s="34"/>
      <c r="AB32" s="34"/>
      <c r="AC32" s="34"/>
      <c r="AD32" s="34"/>
      <c r="AE32" s="34"/>
    </row>
    <row r="33" spans="1:31" s="2" customFormat="1" ht="14.4" customHeight="1">
      <c r="A33" s="34"/>
      <c r="B33" s="39"/>
      <c r="C33" s="34"/>
      <c r="D33" s="122" t="s">
        <v>43</v>
      </c>
      <c r="E33" s="112" t="s">
        <v>44</v>
      </c>
      <c r="F33" s="123">
        <f>ROUND((SUM(BE124:BE323)),2)</f>
        <v>0</v>
      </c>
      <c r="G33" s="34"/>
      <c r="H33" s="34"/>
      <c r="I33" s="124">
        <v>0.21</v>
      </c>
      <c r="J33" s="123">
        <f>ROUND(((SUM(BE124:BE323))*I33),2)</f>
        <v>0</v>
      </c>
      <c r="K33" s="34"/>
      <c r="L33" s="51"/>
      <c r="S33" s="34"/>
      <c r="T33" s="34"/>
      <c r="U33" s="34"/>
      <c r="V33" s="34"/>
      <c r="W33" s="34"/>
      <c r="X33" s="34"/>
      <c r="Y33" s="34"/>
      <c r="Z33" s="34"/>
      <c r="AA33" s="34"/>
      <c r="AB33" s="34"/>
      <c r="AC33" s="34"/>
      <c r="AD33" s="34"/>
      <c r="AE33" s="34"/>
    </row>
    <row r="34" spans="1:31" s="2" customFormat="1" ht="14.4" customHeight="1">
      <c r="A34" s="34"/>
      <c r="B34" s="39"/>
      <c r="C34" s="34"/>
      <c r="D34" s="34"/>
      <c r="E34" s="112" t="s">
        <v>45</v>
      </c>
      <c r="F34" s="123">
        <f>ROUND((SUM(BF124:BF323)),2)</f>
        <v>0</v>
      </c>
      <c r="G34" s="34"/>
      <c r="H34" s="34"/>
      <c r="I34" s="124">
        <v>0.15</v>
      </c>
      <c r="J34" s="123">
        <f>ROUND(((SUM(BF124:BF323))*I34),2)</f>
        <v>0</v>
      </c>
      <c r="K34" s="34"/>
      <c r="L34" s="51"/>
      <c r="S34" s="34"/>
      <c r="T34" s="34"/>
      <c r="U34" s="34"/>
      <c r="V34" s="34"/>
      <c r="W34" s="34"/>
      <c r="X34" s="34"/>
      <c r="Y34" s="34"/>
      <c r="Z34" s="34"/>
      <c r="AA34" s="34"/>
      <c r="AB34" s="34"/>
      <c r="AC34" s="34"/>
      <c r="AD34" s="34"/>
      <c r="AE34" s="34"/>
    </row>
    <row r="35" spans="1:31" s="2" customFormat="1" ht="14.4" customHeight="1" hidden="1">
      <c r="A35" s="34"/>
      <c r="B35" s="39"/>
      <c r="C35" s="34"/>
      <c r="D35" s="34"/>
      <c r="E35" s="112" t="s">
        <v>46</v>
      </c>
      <c r="F35" s="123">
        <f>ROUND((SUM(BG124:BG323)),2)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 customHeight="1" hidden="1">
      <c r="A36" s="34"/>
      <c r="B36" s="39"/>
      <c r="C36" s="34"/>
      <c r="D36" s="34"/>
      <c r="E36" s="112" t="s">
        <v>47</v>
      </c>
      <c r="F36" s="123">
        <f>ROUND((SUM(BH124:BH323)),2)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 customHeight="1" hidden="1">
      <c r="A37" s="34"/>
      <c r="B37" s="39"/>
      <c r="C37" s="34"/>
      <c r="D37" s="34"/>
      <c r="E37" s="112" t="s">
        <v>48</v>
      </c>
      <c r="F37" s="123">
        <f>ROUND((SUM(BI124:BI323)),2)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7"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4" customHeight="1">
      <c r="A39" s="34"/>
      <c r="B39" s="39"/>
      <c r="C39" s="125"/>
      <c r="D39" s="126" t="s">
        <v>49</v>
      </c>
      <c r="E39" s="127"/>
      <c r="F39" s="127"/>
      <c r="G39" s="128" t="s">
        <v>50</v>
      </c>
      <c r="H39" s="129" t="s">
        <v>51</v>
      </c>
      <c r="I39" s="127"/>
      <c r="J39" s="130">
        <f>SUM(J30:J37)</f>
        <v>0</v>
      </c>
      <c r="K39" s="131"/>
      <c r="L39" s="51"/>
      <c r="S39" s="34"/>
      <c r="T39" s="34"/>
      <c r="U39" s="34"/>
      <c r="V39" s="34"/>
      <c r="W39" s="34"/>
      <c r="X39" s="34"/>
      <c r="Y39" s="34"/>
      <c r="Z39" s="34"/>
      <c r="AA39" s="34"/>
      <c r="AB39" s="34"/>
      <c r="AC39" s="34"/>
      <c r="AD39" s="34"/>
      <c r="AE39" s="34"/>
    </row>
    <row r="40" spans="1:31" s="2" customFormat="1" ht="14.4"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51"/>
      <c r="D50" s="132" t="s">
        <v>52</v>
      </c>
      <c r="E50" s="133"/>
      <c r="F50" s="133"/>
      <c r="G50" s="132" t="s">
        <v>53</v>
      </c>
      <c r="H50" s="133"/>
      <c r="I50" s="133"/>
      <c r="J50" s="133"/>
      <c r="K50" s="133"/>
      <c r="L50" s="51"/>
    </row>
    <row r="51" spans="2:12" ht="10">
      <c r="B51" s="20"/>
      <c r="L51" s="20"/>
    </row>
    <row r="52" spans="2:12" ht="10">
      <c r="B52" s="20"/>
      <c r="L52" s="20"/>
    </row>
    <row r="53" spans="2:12" ht="10">
      <c r="B53" s="20"/>
      <c r="L53" s="20"/>
    </row>
    <row r="54" spans="2:12" ht="10">
      <c r="B54" s="20"/>
      <c r="L54" s="20"/>
    </row>
    <row r="55" spans="2:12" ht="10">
      <c r="B55" s="20"/>
      <c r="L55" s="20"/>
    </row>
    <row r="56" spans="2:12" ht="10">
      <c r="B56" s="20"/>
      <c r="L56" s="20"/>
    </row>
    <row r="57" spans="2:12" ht="10">
      <c r="B57" s="20"/>
      <c r="L57" s="20"/>
    </row>
    <row r="58" spans="2:12" ht="10">
      <c r="B58" s="20"/>
      <c r="L58" s="20"/>
    </row>
    <row r="59" spans="2:12" ht="10">
      <c r="B59" s="20"/>
      <c r="L59" s="20"/>
    </row>
    <row r="60" spans="2:12" ht="10">
      <c r="B60" s="20"/>
      <c r="L60" s="20"/>
    </row>
    <row r="61" spans="1:31" s="2" customFormat="1" ht="12.5">
      <c r="A61" s="34"/>
      <c r="B61" s="39"/>
      <c r="C61" s="34"/>
      <c r="D61" s="134" t="s">
        <v>54</v>
      </c>
      <c r="E61" s="135"/>
      <c r="F61" s="136" t="s">
        <v>55</v>
      </c>
      <c r="G61" s="134" t="s">
        <v>54</v>
      </c>
      <c r="H61" s="135"/>
      <c r="I61" s="135"/>
      <c r="J61" s="137" t="s">
        <v>55</v>
      </c>
      <c r="K61" s="135"/>
      <c r="L61" s="51"/>
      <c r="S61" s="34"/>
      <c r="T61" s="34"/>
      <c r="U61" s="34"/>
      <c r="V61" s="34"/>
      <c r="W61" s="34"/>
      <c r="X61" s="34"/>
      <c r="Y61" s="34"/>
      <c r="Z61" s="34"/>
      <c r="AA61" s="34"/>
      <c r="AB61" s="34"/>
      <c r="AC61" s="34"/>
      <c r="AD61" s="34"/>
      <c r="AE61" s="34"/>
    </row>
    <row r="62" spans="2:12" ht="10">
      <c r="B62" s="20"/>
      <c r="L62" s="20"/>
    </row>
    <row r="63" spans="2:12" ht="10">
      <c r="B63" s="20"/>
      <c r="L63" s="20"/>
    </row>
    <row r="64" spans="2:12" ht="10">
      <c r="B64" s="20"/>
      <c r="L64" s="20"/>
    </row>
    <row r="65" spans="1:31" s="2" customFormat="1" ht="13">
      <c r="A65" s="34"/>
      <c r="B65" s="39"/>
      <c r="C65" s="34"/>
      <c r="D65" s="132" t="s">
        <v>56</v>
      </c>
      <c r="E65" s="138"/>
      <c r="F65" s="138"/>
      <c r="G65" s="132" t="s">
        <v>57</v>
      </c>
      <c r="H65" s="138"/>
      <c r="I65" s="138"/>
      <c r="J65" s="138"/>
      <c r="K65" s="138"/>
      <c r="L65" s="51"/>
      <c r="S65" s="34"/>
      <c r="T65" s="34"/>
      <c r="U65" s="34"/>
      <c r="V65" s="34"/>
      <c r="W65" s="34"/>
      <c r="X65" s="34"/>
      <c r="Y65" s="34"/>
      <c r="Z65" s="34"/>
      <c r="AA65" s="34"/>
      <c r="AB65" s="34"/>
      <c r="AC65" s="34"/>
      <c r="AD65" s="34"/>
      <c r="AE65" s="34"/>
    </row>
    <row r="66" spans="2:12" ht="10">
      <c r="B66" s="20"/>
      <c r="L66" s="20"/>
    </row>
    <row r="67" spans="2:12" ht="10">
      <c r="B67" s="20"/>
      <c r="L67" s="20"/>
    </row>
    <row r="68" spans="2:12" ht="10">
      <c r="B68" s="20"/>
      <c r="L68" s="20"/>
    </row>
    <row r="69" spans="2:12" ht="10">
      <c r="B69" s="20"/>
      <c r="L69" s="20"/>
    </row>
    <row r="70" spans="2:12" ht="10">
      <c r="B70" s="20"/>
      <c r="L70" s="20"/>
    </row>
    <row r="71" spans="2:12" ht="10">
      <c r="B71" s="20"/>
      <c r="L71" s="20"/>
    </row>
    <row r="72" spans="2:12" ht="10">
      <c r="B72" s="20"/>
      <c r="L72" s="20"/>
    </row>
    <row r="73" spans="2:12" ht="10">
      <c r="B73" s="20"/>
      <c r="L73" s="20"/>
    </row>
    <row r="74" spans="2:12" ht="10">
      <c r="B74" s="20"/>
      <c r="L74" s="20"/>
    </row>
    <row r="75" spans="2:12" ht="10">
      <c r="B75" s="20"/>
      <c r="L75" s="20"/>
    </row>
    <row r="76" spans="1:31" s="2" customFormat="1" ht="12.5">
      <c r="A76" s="34"/>
      <c r="B76" s="39"/>
      <c r="C76" s="34"/>
      <c r="D76" s="134" t="s">
        <v>54</v>
      </c>
      <c r="E76" s="135"/>
      <c r="F76" s="136" t="s">
        <v>55</v>
      </c>
      <c r="G76" s="134" t="s">
        <v>54</v>
      </c>
      <c r="H76" s="135"/>
      <c r="I76" s="135"/>
      <c r="J76" s="137" t="s">
        <v>55</v>
      </c>
      <c r="K76" s="135"/>
      <c r="L76" s="51"/>
      <c r="S76" s="34"/>
      <c r="T76" s="34"/>
      <c r="U76" s="34"/>
      <c r="V76" s="34"/>
      <c r="W76" s="34"/>
      <c r="X76" s="34"/>
      <c r="Y76" s="34"/>
      <c r="Z76" s="34"/>
      <c r="AA76" s="34"/>
      <c r="AB76" s="34"/>
      <c r="AC76" s="34"/>
      <c r="AD76" s="34"/>
      <c r="AE76" s="34"/>
    </row>
    <row r="77" spans="1:31" s="2" customFormat="1" ht="14.4"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7"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5" customHeight="1">
      <c r="A82" s="34"/>
      <c r="B82" s="35"/>
      <c r="C82" s="23" t="s">
        <v>108</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7"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7" t="str">
        <f>E7</f>
        <v>Oprava místní komunikace v ulici Palackého, Náměšť nad Oslavou</v>
      </c>
      <c r="F85" s="308"/>
      <c r="G85" s="308"/>
      <c r="H85" s="308"/>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106</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59" t="str">
        <f>E9</f>
        <v>SO102 - Chodníky a parkovací stání</v>
      </c>
      <c r="F87" s="309"/>
      <c r="G87" s="309"/>
      <c r="H87" s="309"/>
      <c r="I87" s="36"/>
      <c r="J87" s="36"/>
      <c r="K87" s="36"/>
      <c r="L87" s="51"/>
      <c r="S87" s="34"/>
      <c r="T87" s="34"/>
      <c r="U87" s="34"/>
      <c r="V87" s="34"/>
      <c r="W87" s="34"/>
      <c r="X87" s="34"/>
      <c r="Y87" s="34"/>
      <c r="Z87" s="34"/>
      <c r="AA87" s="34"/>
      <c r="AB87" s="34"/>
      <c r="AC87" s="34"/>
      <c r="AD87" s="34"/>
      <c r="AE87" s="34"/>
    </row>
    <row r="88" spans="1:31" s="2" customFormat="1" ht="7"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Náměšť nad Oslavou</v>
      </c>
      <c r="G89" s="36"/>
      <c r="H89" s="36"/>
      <c r="I89" s="29" t="s">
        <v>22</v>
      </c>
      <c r="J89" s="66" t="str">
        <f>IF(J12="","",J12)</f>
        <v>27. 11. 2021</v>
      </c>
      <c r="K89" s="36"/>
      <c r="L89" s="51"/>
      <c r="S89" s="34"/>
      <c r="T89" s="34"/>
      <c r="U89" s="34"/>
      <c r="V89" s="34"/>
      <c r="W89" s="34"/>
      <c r="X89" s="34"/>
      <c r="Y89" s="34"/>
      <c r="Z89" s="34"/>
      <c r="AA89" s="34"/>
      <c r="AB89" s="34"/>
      <c r="AC89" s="34"/>
      <c r="AD89" s="34"/>
      <c r="AE89" s="34"/>
    </row>
    <row r="90" spans="1:31" s="2" customFormat="1" ht="7"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65" customHeight="1">
      <c r="A91" s="34"/>
      <c r="B91" s="35"/>
      <c r="C91" s="29" t="s">
        <v>24</v>
      </c>
      <c r="D91" s="36"/>
      <c r="E91" s="36"/>
      <c r="F91" s="27" t="str">
        <f>E15</f>
        <v>Město Náměšť nad Oslavou</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25.65" customHeight="1">
      <c r="A92" s="34"/>
      <c r="B92" s="35"/>
      <c r="C92" s="29" t="s">
        <v>30</v>
      </c>
      <c r="D92" s="36"/>
      <c r="E92" s="36"/>
      <c r="F92" s="27" t="str">
        <f>IF(E18="","",E18)</f>
        <v>Vyplň údaj</v>
      </c>
      <c r="G92" s="36"/>
      <c r="H92" s="36"/>
      <c r="I92" s="29" t="s">
        <v>37</v>
      </c>
      <c r="J92" s="32" t="str">
        <f>E24</f>
        <v>PROfi Jihlava spol. s r.o.</v>
      </c>
      <c r="K92" s="36"/>
      <c r="L92" s="51"/>
      <c r="S92" s="34"/>
      <c r="T92" s="34"/>
      <c r="U92" s="34"/>
      <c r="V92" s="34"/>
      <c r="W92" s="34"/>
      <c r="X92" s="34"/>
      <c r="Y92" s="34"/>
      <c r="Z92" s="34"/>
      <c r="AA92" s="34"/>
      <c r="AB92" s="34"/>
      <c r="AC92" s="34"/>
      <c r="AD92" s="34"/>
      <c r="AE92" s="34"/>
    </row>
    <row r="93" spans="1:31" s="2" customFormat="1" ht="10.2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109</v>
      </c>
      <c r="D94" s="144"/>
      <c r="E94" s="144"/>
      <c r="F94" s="144"/>
      <c r="G94" s="144"/>
      <c r="H94" s="144"/>
      <c r="I94" s="144"/>
      <c r="J94" s="145" t="s">
        <v>110</v>
      </c>
      <c r="K94" s="144"/>
      <c r="L94" s="51"/>
      <c r="S94" s="34"/>
      <c r="T94" s="34"/>
      <c r="U94" s="34"/>
      <c r="V94" s="34"/>
      <c r="W94" s="34"/>
      <c r="X94" s="34"/>
      <c r="Y94" s="34"/>
      <c r="Z94" s="34"/>
      <c r="AA94" s="34"/>
      <c r="AB94" s="34"/>
      <c r="AC94" s="34"/>
      <c r="AD94" s="34"/>
      <c r="AE94" s="34"/>
    </row>
    <row r="95" spans="1:31" s="2" customFormat="1" ht="10.2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75" customHeight="1">
      <c r="A96" s="34"/>
      <c r="B96" s="35"/>
      <c r="C96" s="146" t="s">
        <v>111</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112</v>
      </c>
    </row>
    <row r="97" spans="2:12" s="9" customFormat="1" ht="25" customHeight="1">
      <c r="B97" s="147"/>
      <c r="C97" s="148"/>
      <c r="D97" s="149" t="s">
        <v>221</v>
      </c>
      <c r="E97" s="150"/>
      <c r="F97" s="150"/>
      <c r="G97" s="150"/>
      <c r="H97" s="150"/>
      <c r="I97" s="150"/>
      <c r="J97" s="151">
        <f>J125</f>
        <v>0</v>
      </c>
      <c r="K97" s="148"/>
      <c r="L97" s="152"/>
    </row>
    <row r="98" spans="2:12" s="10" customFormat="1" ht="19.9" customHeight="1">
      <c r="B98" s="153"/>
      <c r="C98" s="154"/>
      <c r="D98" s="155" t="s">
        <v>222</v>
      </c>
      <c r="E98" s="156"/>
      <c r="F98" s="156"/>
      <c r="G98" s="156"/>
      <c r="H98" s="156"/>
      <c r="I98" s="156"/>
      <c r="J98" s="157">
        <f>J126</f>
        <v>0</v>
      </c>
      <c r="K98" s="154"/>
      <c r="L98" s="158"/>
    </row>
    <row r="99" spans="2:12" s="10" customFormat="1" ht="19.9" customHeight="1">
      <c r="B99" s="153"/>
      <c r="C99" s="154"/>
      <c r="D99" s="155" t="s">
        <v>225</v>
      </c>
      <c r="E99" s="156"/>
      <c r="F99" s="156"/>
      <c r="G99" s="156"/>
      <c r="H99" s="156"/>
      <c r="I99" s="156"/>
      <c r="J99" s="157">
        <f>J235</f>
        <v>0</v>
      </c>
      <c r="K99" s="154"/>
      <c r="L99" s="158"/>
    </row>
    <row r="100" spans="2:12" s="10" customFormat="1" ht="19.9" customHeight="1">
      <c r="B100" s="153"/>
      <c r="C100" s="154"/>
      <c r="D100" s="155" t="s">
        <v>226</v>
      </c>
      <c r="E100" s="156"/>
      <c r="F100" s="156"/>
      <c r="G100" s="156"/>
      <c r="H100" s="156"/>
      <c r="I100" s="156"/>
      <c r="J100" s="157">
        <f>J273</f>
        <v>0</v>
      </c>
      <c r="K100" s="154"/>
      <c r="L100" s="158"/>
    </row>
    <row r="101" spans="2:12" s="10" customFormat="1" ht="19.9" customHeight="1">
      <c r="B101" s="153"/>
      <c r="C101" s="154"/>
      <c r="D101" s="155" t="s">
        <v>227</v>
      </c>
      <c r="E101" s="156"/>
      <c r="F101" s="156"/>
      <c r="G101" s="156"/>
      <c r="H101" s="156"/>
      <c r="I101" s="156"/>
      <c r="J101" s="157">
        <f>J279</f>
        <v>0</v>
      </c>
      <c r="K101" s="154"/>
      <c r="L101" s="158"/>
    </row>
    <row r="102" spans="2:12" s="10" customFormat="1" ht="19.9" customHeight="1">
      <c r="B102" s="153"/>
      <c r="C102" s="154"/>
      <c r="D102" s="155" t="s">
        <v>228</v>
      </c>
      <c r="E102" s="156"/>
      <c r="F102" s="156"/>
      <c r="G102" s="156"/>
      <c r="H102" s="156"/>
      <c r="I102" s="156"/>
      <c r="J102" s="157">
        <f>J302</f>
        <v>0</v>
      </c>
      <c r="K102" s="154"/>
      <c r="L102" s="158"/>
    </row>
    <row r="103" spans="2:12" s="9" customFormat="1" ht="25" customHeight="1">
      <c r="B103" s="147"/>
      <c r="C103" s="148"/>
      <c r="D103" s="149" t="s">
        <v>710</v>
      </c>
      <c r="E103" s="150"/>
      <c r="F103" s="150"/>
      <c r="G103" s="150"/>
      <c r="H103" s="150"/>
      <c r="I103" s="150"/>
      <c r="J103" s="151">
        <f>J319</f>
        <v>0</v>
      </c>
      <c r="K103" s="148"/>
      <c r="L103" s="152"/>
    </row>
    <row r="104" spans="2:12" s="10" customFormat="1" ht="19.9" customHeight="1">
      <c r="B104" s="153"/>
      <c r="C104" s="154"/>
      <c r="D104" s="155" t="s">
        <v>711</v>
      </c>
      <c r="E104" s="156"/>
      <c r="F104" s="156"/>
      <c r="G104" s="156"/>
      <c r="H104" s="156"/>
      <c r="I104" s="156"/>
      <c r="J104" s="157">
        <f>J320</f>
        <v>0</v>
      </c>
      <c r="K104" s="154"/>
      <c r="L104" s="158"/>
    </row>
    <row r="105" spans="1:31" s="2" customFormat="1" ht="21.75" customHeight="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7" customHeight="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10" spans="1:31" s="2" customFormat="1" ht="7"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5" customHeight="1">
      <c r="A111" s="34"/>
      <c r="B111" s="35"/>
      <c r="C111" s="23" t="s">
        <v>118</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7"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7" t="str">
        <f>E7</f>
        <v>Oprava místní komunikace v ulici Palackého, Náměšť nad Oslavou</v>
      </c>
      <c r="F114" s="308"/>
      <c r="G114" s="308"/>
      <c r="H114" s="308"/>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106</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59" t="str">
        <f>E9</f>
        <v>SO102 - Chodníky a parkovací stání</v>
      </c>
      <c r="F116" s="309"/>
      <c r="G116" s="309"/>
      <c r="H116" s="309"/>
      <c r="I116" s="36"/>
      <c r="J116" s="36"/>
      <c r="K116" s="36"/>
      <c r="L116" s="51"/>
      <c r="S116" s="34"/>
      <c r="T116" s="34"/>
      <c r="U116" s="34"/>
      <c r="V116" s="34"/>
      <c r="W116" s="34"/>
      <c r="X116" s="34"/>
      <c r="Y116" s="34"/>
      <c r="Z116" s="34"/>
      <c r="AA116" s="34"/>
      <c r="AB116" s="34"/>
      <c r="AC116" s="34"/>
      <c r="AD116" s="34"/>
      <c r="AE116" s="34"/>
    </row>
    <row r="117" spans="1:31" s="2" customFormat="1" ht="7"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Náměšť nad Oslavou</v>
      </c>
      <c r="G118" s="36"/>
      <c r="H118" s="36"/>
      <c r="I118" s="29" t="s">
        <v>22</v>
      </c>
      <c r="J118" s="66" t="str">
        <f>IF(J12="","",J12)</f>
        <v>27. 11. 2021</v>
      </c>
      <c r="K118" s="36"/>
      <c r="L118" s="51"/>
      <c r="S118" s="34"/>
      <c r="T118" s="34"/>
      <c r="U118" s="34"/>
      <c r="V118" s="34"/>
      <c r="W118" s="34"/>
      <c r="X118" s="34"/>
      <c r="Y118" s="34"/>
      <c r="Z118" s="34"/>
      <c r="AA118" s="34"/>
      <c r="AB118" s="34"/>
      <c r="AC118" s="34"/>
      <c r="AD118" s="34"/>
      <c r="AE118" s="34"/>
    </row>
    <row r="119" spans="1:31" s="2" customFormat="1" ht="7"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65" customHeight="1">
      <c r="A120" s="34"/>
      <c r="B120" s="35"/>
      <c r="C120" s="29" t="s">
        <v>24</v>
      </c>
      <c r="D120" s="36"/>
      <c r="E120" s="36"/>
      <c r="F120" s="27" t="str">
        <f>E15</f>
        <v>Město Náměšť nad Oslavou</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25.65" customHeight="1">
      <c r="A121" s="34"/>
      <c r="B121" s="35"/>
      <c r="C121" s="29" t="s">
        <v>30</v>
      </c>
      <c r="D121" s="36"/>
      <c r="E121" s="36"/>
      <c r="F121" s="27" t="str">
        <f>IF(E18="","",E18)</f>
        <v>Vyplň údaj</v>
      </c>
      <c r="G121" s="36"/>
      <c r="H121" s="36"/>
      <c r="I121" s="29" t="s">
        <v>37</v>
      </c>
      <c r="J121" s="32" t="str">
        <f>E24</f>
        <v>PROfi Jihlava spol. s r.o.</v>
      </c>
      <c r="K121" s="36"/>
      <c r="L121" s="51"/>
      <c r="S121" s="34"/>
      <c r="T121" s="34"/>
      <c r="U121" s="34"/>
      <c r="V121" s="34"/>
      <c r="W121" s="34"/>
      <c r="X121" s="34"/>
      <c r="Y121" s="34"/>
      <c r="Z121" s="34"/>
      <c r="AA121" s="34"/>
      <c r="AB121" s="34"/>
      <c r="AC121" s="34"/>
      <c r="AD121" s="34"/>
      <c r="AE121" s="34"/>
    </row>
    <row r="122" spans="1:31" s="2" customFormat="1" ht="10.2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119</v>
      </c>
      <c r="D123" s="162" t="s">
        <v>64</v>
      </c>
      <c r="E123" s="162" t="s">
        <v>60</v>
      </c>
      <c r="F123" s="162" t="s">
        <v>61</v>
      </c>
      <c r="G123" s="162" t="s">
        <v>120</v>
      </c>
      <c r="H123" s="162" t="s">
        <v>121</v>
      </c>
      <c r="I123" s="162" t="s">
        <v>122</v>
      </c>
      <c r="J123" s="163" t="s">
        <v>110</v>
      </c>
      <c r="K123" s="164" t="s">
        <v>123</v>
      </c>
      <c r="L123" s="165"/>
      <c r="M123" s="75" t="s">
        <v>1</v>
      </c>
      <c r="N123" s="76" t="s">
        <v>43</v>
      </c>
      <c r="O123" s="76" t="s">
        <v>124</v>
      </c>
      <c r="P123" s="76" t="s">
        <v>125</v>
      </c>
      <c r="Q123" s="76" t="s">
        <v>126</v>
      </c>
      <c r="R123" s="76" t="s">
        <v>127</v>
      </c>
      <c r="S123" s="76" t="s">
        <v>128</v>
      </c>
      <c r="T123" s="77" t="s">
        <v>129</v>
      </c>
      <c r="U123" s="159"/>
      <c r="V123" s="159"/>
      <c r="W123" s="159"/>
      <c r="X123" s="159"/>
      <c r="Y123" s="159"/>
      <c r="Z123" s="159"/>
      <c r="AA123" s="159"/>
      <c r="AB123" s="159"/>
      <c r="AC123" s="159"/>
      <c r="AD123" s="159"/>
      <c r="AE123" s="159"/>
    </row>
    <row r="124" spans="1:63" s="2" customFormat="1" ht="22.75" customHeight="1">
      <c r="A124" s="34"/>
      <c r="B124" s="35"/>
      <c r="C124" s="82" t="s">
        <v>130</v>
      </c>
      <c r="D124" s="36"/>
      <c r="E124" s="36"/>
      <c r="F124" s="36"/>
      <c r="G124" s="36"/>
      <c r="H124" s="36"/>
      <c r="I124" s="36"/>
      <c r="J124" s="166">
        <f>BK124</f>
        <v>0</v>
      </c>
      <c r="K124" s="36"/>
      <c r="L124" s="39"/>
      <c r="M124" s="78"/>
      <c r="N124" s="167"/>
      <c r="O124" s="79"/>
      <c r="P124" s="168">
        <f>P125+P319</f>
        <v>0</v>
      </c>
      <c r="Q124" s="79"/>
      <c r="R124" s="168">
        <f>R125+R319</f>
        <v>445.6337279999999</v>
      </c>
      <c r="S124" s="79"/>
      <c r="T124" s="169">
        <f>T125+T319</f>
        <v>234.81706</v>
      </c>
      <c r="U124" s="34"/>
      <c r="V124" s="34"/>
      <c r="W124" s="34"/>
      <c r="X124" s="34"/>
      <c r="Y124" s="34"/>
      <c r="Z124" s="34"/>
      <c r="AA124" s="34"/>
      <c r="AB124" s="34"/>
      <c r="AC124" s="34"/>
      <c r="AD124" s="34"/>
      <c r="AE124" s="34"/>
      <c r="AT124" s="17" t="s">
        <v>78</v>
      </c>
      <c r="AU124" s="17" t="s">
        <v>112</v>
      </c>
      <c r="BK124" s="170">
        <f>BK125+BK319</f>
        <v>0</v>
      </c>
    </row>
    <row r="125" spans="2:63" s="12" customFormat="1" ht="25.9" customHeight="1">
      <c r="B125" s="171"/>
      <c r="C125" s="172"/>
      <c r="D125" s="173" t="s">
        <v>78</v>
      </c>
      <c r="E125" s="174" t="s">
        <v>229</v>
      </c>
      <c r="F125" s="174" t="s">
        <v>230</v>
      </c>
      <c r="G125" s="172"/>
      <c r="H125" s="172"/>
      <c r="I125" s="175"/>
      <c r="J125" s="176">
        <f>BK125</f>
        <v>0</v>
      </c>
      <c r="K125" s="172"/>
      <c r="L125" s="177"/>
      <c r="M125" s="178"/>
      <c r="N125" s="179"/>
      <c r="O125" s="179"/>
      <c r="P125" s="180">
        <f>P126+P235+P273+P279+P302</f>
        <v>0</v>
      </c>
      <c r="Q125" s="179"/>
      <c r="R125" s="180">
        <f>R126+R235+R273+R279+R302</f>
        <v>445.6337279999999</v>
      </c>
      <c r="S125" s="179"/>
      <c r="T125" s="181">
        <f>T126+T235+T273+T279+T302</f>
        <v>234.5635</v>
      </c>
      <c r="AR125" s="182" t="s">
        <v>87</v>
      </c>
      <c r="AT125" s="183" t="s">
        <v>78</v>
      </c>
      <c r="AU125" s="183" t="s">
        <v>79</v>
      </c>
      <c r="AY125" s="182" t="s">
        <v>134</v>
      </c>
      <c r="BK125" s="184">
        <f>BK126+BK235+BK273+BK279+BK302</f>
        <v>0</v>
      </c>
    </row>
    <row r="126" spans="2:63" s="12" customFormat="1" ht="22.75" customHeight="1">
      <c r="B126" s="171"/>
      <c r="C126" s="172"/>
      <c r="D126" s="173" t="s">
        <v>78</v>
      </c>
      <c r="E126" s="185" t="s">
        <v>87</v>
      </c>
      <c r="F126" s="185" t="s">
        <v>231</v>
      </c>
      <c r="G126" s="172"/>
      <c r="H126" s="172"/>
      <c r="I126" s="175"/>
      <c r="J126" s="186">
        <f>BK126</f>
        <v>0</v>
      </c>
      <c r="K126" s="172"/>
      <c r="L126" s="177"/>
      <c r="M126" s="178"/>
      <c r="N126" s="179"/>
      <c r="O126" s="179"/>
      <c r="P126" s="180">
        <f>SUM(P127:P234)</f>
        <v>0</v>
      </c>
      <c r="Q126" s="179"/>
      <c r="R126" s="180">
        <f>SUM(R127:R234)</f>
        <v>0.0057</v>
      </c>
      <c r="S126" s="179"/>
      <c r="T126" s="181">
        <f>SUM(T127:T234)</f>
        <v>234.5635</v>
      </c>
      <c r="AR126" s="182" t="s">
        <v>87</v>
      </c>
      <c r="AT126" s="183" t="s">
        <v>78</v>
      </c>
      <c r="AU126" s="183" t="s">
        <v>87</v>
      </c>
      <c r="AY126" s="182" t="s">
        <v>134</v>
      </c>
      <c r="BK126" s="184">
        <f>SUM(BK127:BK234)</f>
        <v>0</v>
      </c>
    </row>
    <row r="127" spans="1:65" s="2" customFormat="1" ht="24.15" customHeight="1">
      <c r="A127" s="34"/>
      <c r="B127" s="35"/>
      <c r="C127" s="187" t="s">
        <v>87</v>
      </c>
      <c r="D127" s="187" t="s">
        <v>137</v>
      </c>
      <c r="E127" s="188" t="s">
        <v>712</v>
      </c>
      <c r="F127" s="189" t="s">
        <v>713</v>
      </c>
      <c r="G127" s="190" t="s">
        <v>452</v>
      </c>
      <c r="H127" s="191">
        <v>3</v>
      </c>
      <c r="I127" s="192"/>
      <c r="J127" s="193">
        <f>ROUND(I127*H127,2)</f>
        <v>0</v>
      </c>
      <c r="K127" s="194"/>
      <c r="L127" s="39"/>
      <c r="M127" s="195" t="s">
        <v>1</v>
      </c>
      <c r="N127" s="196" t="s">
        <v>44</v>
      </c>
      <c r="O127" s="71"/>
      <c r="P127" s="197">
        <f>O127*H127</f>
        <v>0</v>
      </c>
      <c r="Q127" s="197">
        <v>0</v>
      </c>
      <c r="R127" s="197">
        <f>Q127*H127</f>
        <v>0</v>
      </c>
      <c r="S127" s="197">
        <v>0</v>
      </c>
      <c r="T127" s="198">
        <f>S127*H127</f>
        <v>0</v>
      </c>
      <c r="U127" s="34"/>
      <c r="V127" s="34"/>
      <c r="W127" s="34"/>
      <c r="X127" s="34"/>
      <c r="Y127" s="34"/>
      <c r="Z127" s="34"/>
      <c r="AA127" s="34"/>
      <c r="AB127" s="34"/>
      <c r="AC127" s="34"/>
      <c r="AD127" s="34"/>
      <c r="AE127" s="34"/>
      <c r="AR127" s="199" t="s">
        <v>155</v>
      </c>
      <c r="AT127" s="199" t="s">
        <v>137</v>
      </c>
      <c r="AU127" s="199" t="s">
        <v>89</v>
      </c>
      <c r="AY127" s="17" t="s">
        <v>134</v>
      </c>
      <c r="BE127" s="200">
        <f>IF(N127="základní",J127,0)</f>
        <v>0</v>
      </c>
      <c r="BF127" s="200">
        <f>IF(N127="snížená",J127,0)</f>
        <v>0</v>
      </c>
      <c r="BG127" s="200">
        <f>IF(N127="zákl. přenesená",J127,0)</f>
        <v>0</v>
      </c>
      <c r="BH127" s="200">
        <f>IF(N127="sníž. přenesená",J127,0)</f>
        <v>0</v>
      </c>
      <c r="BI127" s="200">
        <f>IF(N127="nulová",J127,0)</f>
        <v>0</v>
      </c>
      <c r="BJ127" s="17" t="s">
        <v>87</v>
      </c>
      <c r="BK127" s="200">
        <f>ROUND(I127*H127,2)</f>
        <v>0</v>
      </c>
      <c r="BL127" s="17" t="s">
        <v>155</v>
      </c>
      <c r="BM127" s="199" t="s">
        <v>714</v>
      </c>
    </row>
    <row r="128" spans="1:47" s="2" customFormat="1" ht="18">
      <c r="A128" s="34"/>
      <c r="B128" s="35"/>
      <c r="C128" s="36"/>
      <c r="D128" s="201" t="s">
        <v>143</v>
      </c>
      <c r="E128" s="36"/>
      <c r="F128" s="202" t="s">
        <v>715</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143</v>
      </c>
      <c r="AU128" s="17" t="s">
        <v>89</v>
      </c>
    </row>
    <row r="129" spans="1:47" s="2" customFormat="1" ht="10">
      <c r="A129" s="34"/>
      <c r="B129" s="35"/>
      <c r="C129" s="36"/>
      <c r="D129" s="207" t="s">
        <v>179</v>
      </c>
      <c r="E129" s="36"/>
      <c r="F129" s="208" t="s">
        <v>716</v>
      </c>
      <c r="G129" s="36"/>
      <c r="H129" s="36"/>
      <c r="I129" s="203"/>
      <c r="J129" s="36"/>
      <c r="K129" s="36"/>
      <c r="L129" s="39"/>
      <c r="M129" s="204"/>
      <c r="N129" s="205"/>
      <c r="O129" s="71"/>
      <c r="P129" s="71"/>
      <c r="Q129" s="71"/>
      <c r="R129" s="71"/>
      <c r="S129" s="71"/>
      <c r="T129" s="72"/>
      <c r="U129" s="34"/>
      <c r="V129" s="34"/>
      <c r="W129" s="34"/>
      <c r="X129" s="34"/>
      <c r="Y129" s="34"/>
      <c r="Z129" s="34"/>
      <c r="AA129" s="34"/>
      <c r="AB129" s="34"/>
      <c r="AC129" s="34"/>
      <c r="AD129" s="34"/>
      <c r="AE129" s="34"/>
      <c r="AT129" s="17" t="s">
        <v>179</v>
      </c>
      <c r="AU129" s="17" t="s">
        <v>89</v>
      </c>
    </row>
    <row r="130" spans="1:47" s="2" customFormat="1" ht="117">
      <c r="A130" s="34"/>
      <c r="B130" s="35"/>
      <c r="C130" s="36"/>
      <c r="D130" s="201" t="s">
        <v>181</v>
      </c>
      <c r="E130" s="36"/>
      <c r="F130" s="206" t="s">
        <v>717</v>
      </c>
      <c r="G130" s="36"/>
      <c r="H130" s="36"/>
      <c r="I130" s="203"/>
      <c r="J130" s="36"/>
      <c r="K130" s="36"/>
      <c r="L130" s="39"/>
      <c r="M130" s="204"/>
      <c r="N130" s="205"/>
      <c r="O130" s="71"/>
      <c r="P130" s="71"/>
      <c r="Q130" s="71"/>
      <c r="R130" s="71"/>
      <c r="S130" s="71"/>
      <c r="T130" s="72"/>
      <c r="U130" s="34"/>
      <c r="V130" s="34"/>
      <c r="W130" s="34"/>
      <c r="X130" s="34"/>
      <c r="Y130" s="34"/>
      <c r="Z130" s="34"/>
      <c r="AA130" s="34"/>
      <c r="AB130" s="34"/>
      <c r="AC130" s="34"/>
      <c r="AD130" s="34"/>
      <c r="AE130" s="34"/>
      <c r="AT130" s="17" t="s">
        <v>181</v>
      </c>
      <c r="AU130" s="17" t="s">
        <v>89</v>
      </c>
    </row>
    <row r="131" spans="1:65" s="2" customFormat="1" ht="16.5" customHeight="1">
      <c r="A131" s="34"/>
      <c r="B131" s="35"/>
      <c r="C131" s="187" t="s">
        <v>89</v>
      </c>
      <c r="D131" s="187" t="s">
        <v>137</v>
      </c>
      <c r="E131" s="188" t="s">
        <v>718</v>
      </c>
      <c r="F131" s="189" t="s">
        <v>719</v>
      </c>
      <c r="G131" s="190" t="s">
        <v>452</v>
      </c>
      <c r="H131" s="191">
        <v>3</v>
      </c>
      <c r="I131" s="192"/>
      <c r="J131" s="193">
        <f>ROUND(I131*H131,2)</f>
        <v>0</v>
      </c>
      <c r="K131" s="194"/>
      <c r="L131" s="39"/>
      <c r="M131" s="195" t="s">
        <v>1</v>
      </c>
      <c r="N131" s="196" t="s">
        <v>44</v>
      </c>
      <c r="O131" s="71"/>
      <c r="P131" s="197">
        <f>O131*H131</f>
        <v>0</v>
      </c>
      <c r="Q131" s="197">
        <v>0</v>
      </c>
      <c r="R131" s="197">
        <f>Q131*H131</f>
        <v>0</v>
      </c>
      <c r="S131" s="197">
        <v>0</v>
      </c>
      <c r="T131" s="198">
        <f>S131*H131</f>
        <v>0</v>
      </c>
      <c r="U131" s="34"/>
      <c r="V131" s="34"/>
      <c r="W131" s="34"/>
      <c r="X131" s="34"/>
      <c r="Y131" s="34"/>
      <c r="Z131" s="34"/>
      <c r="AA131" s="34"/>
      <c r="AB131" s="34"/>
      <c r="AC131" s="34"/>
      <c r="AD131" s="34"/>
      <c r="AE131" s="34"/>
      <c r="AR131" s="199" t="s">
        <v>155</v>
      </c>
      <c r="AT131" s="199" t="s">
        <v>137</v>
      </c>
      <c r="AU131" s="199" t="s">
        <v>89</v>
      </c>
      <c r="AY131" s="17" t="s">
        <v>134</v>
      </c>
      <c r="BE131" s="200">
        <f>IF(N131="základní",J131,0)</f>
        <v>0</v>
      </c>
      <c r="BF131" s="200">
        <f>IF(N131="snížená",J131,0)</f>
        <v>0</v>
      </c>
      <c r="BG131" s="200">
        <f>IF(N131="zákl. přenesená",J131,0)</f>
        <v>0</v>
      </c>
      <c r="BH131" s="200">
        <f>IF(N131="sníž. přenesená",J131,0)</f>
        <v>0</v>
      </c>
      <c r="BI131" s="200">
        <f>IF(N131="nulová",J131,0)</f>
        <v>0</v>
      </c>
      <c r="BJ131" s="17" t="s">
        <v>87</v>
      </c>
      <c r="BK131" s="200">
        <f>ROUND(I131*H131,2)</f>
        <v>0</v>
      </c>
      <c r="BL131" s="17" t="s">
        <v>155</v>
      </c>
      <c r="BM131" s="199" t="s">
        <v>720</v>
      </c>
    </row>
    <row r="132" spans="1:47" s="2" customFormat="1" ht="18">
      <c r="A132" s="34"/>
      <c r="B132" s="35"/>
      <c r="C132" s="36"/>
      <c r="D132" s="201" t="s">
        <v>143</v>
      </c>
      <c r="E132" s="36"/>
      <c r="F132" s="202" t="s">
        <v>721</v>
      </c>
      <c r="G132" s="36"/>
      <c r="H132" s="36"/>
      <c r="I132" s="203"/>
      <c r="J132" s="36"/>
      <c r="K132" s="36"/>
      <c r="L132" s="39"/>
      <c r="M132" s="204"/>
      <c r="N132" s="205"/>
      <c r="O132" s="71"/>
      <c r="P132" s="71"/>
      <c r="Q132" s="71"/>
      <c r="R132" s="71"/>
      <c r="S132" s="71"/>
      <c r="T132" s="72"/>
      <c r="U132" s="34"/>
      <c r="V132" s="34"/>
      <c r="W132" s="34"/>
      <c r="X132" s="34"/>
      <c r="Y132" s="34"/>
      <c r="Z132" s="34"/>
      <c r="AA132" s="34"/>
      <c r="AB132" s="34"/>
      <c r="AC132" s="34"/>
      <c r="AD132" s="34"/>
      <c r="AE132" s="34"/>
      <c r="AT132" s="17" t="s">
        <v>143</v>
      </c>
      <c r="AU132" s="17" t="s">
        <v>89</v>
      </c>
    </row>
    <row r="133" spans="1:47" s="2" customFormat="1" ht="10">
      <c r="A133" s="34"/>
      <c r="B133" s="35"/>
      <c r="C133" s="36"/>
      <c r="D133" s="207" t="s">
        <v>179</v>
      </c>
      <c r="E133" s="36"/>
      <c r="F133" s="208" t="s">
        <v>722</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179</v>
      </c>
      <c r="AU133" s="17" t="s">
        <v>89</v>
      </c>
    </row>
    <row r="134" spans="1:47" s="2" customFormat="1" ht="99">
      <c r="A134" s="34"/>
      <c r="B134" s="35"/>
      <c r="C134" s="36"/>
      <c r="D134" s="201" t="s">
        <v>181</v>
      </c>
      <c r="E134" s="36"/>
      <c r="F134" s="206" t="s">
        <v>723</v>
      </c>
      <c r="G134" s="36"/>
      <c r="H134" s="36"/>
      <c r="I134" s="203"/>
      <c r="J134" s="36"/>
      <c r="K134" s="36"/>
      <c r="L134" s="39"/>
      <c r="M134" s="204"/>
      <c r="N134" s="205"/>
      <c r="O134" s="71"/>
      <c r="P134" s="71"/>
      <c r="Q134" s="71"/>
      <c r="R134" s="71"/>
      <c r="S134" s="71"/>
      <c r="T134" s="72"/>
      <c r="U134" s="34"/>
      <c r="V134" s="34"/>
      <c r="W134" s="34"/>
      <c r="X134" s="34"/>
      <c r="Y134" s="34"/>
      <c r="Z134" s="34"/>
      <c r="AA134" s="34"/>
      <c r="AB134" s="34"/>
      <c r="AC134" s="34"/>
      <c r="AD134" s="34"/>
      <c r="AE134" s="34"/>
      <c r="AT134" s="17" t="s">
        <v>181</v>
      </c>
      <c r="AU134" s="17" t="s">
        <v>89</v>
      </c>
    </row>
    <row r="135" spans="1:65" s="2" customFormat="1" ht="24.15" customHeight="1">
      <c r="A135" s="34"/>
      <c r="B135" s="35"/>
      <c r="C135" s="187" t="s">
        <v>150</v>
      </c>
      <c r="D135" s="187" t="s">
        <v>137</v>
      </c>
      <c r="E135" s="188" t="s">
        <v>724</v>
      </c>
      <c r="F135" s="189" t="s">
        <v>725</v>
      </c>
      <c r="G135" s="190" t="s">
        <v>234</v>
      </c>
      <c r="H135" s="191">
        <v>20</v>
      </c>
      <c r="I135" s="192"/>
      <c r="J135" s="193">
        <f>ROUND(I135*H135,2)</f>
        <v>0</v>
      </c>
      <c r="K135" s="194"/>
      <c r="L135" s="39"/>
      <c r="M135" s="195" t="s">
        <v>1</v>
      </c>
      <c r="N135" s="196" t="s">
        <v>44</v>
      </c>
      <c r="O135" s="71"/>
      <c r="P135" s="197">
        <f>O135*H135</f>
        <v>0</v>
      </c>
      <c r="Q135" s="197">
        <v>0</v>
      </c>
      <c r="R135" s="197">
        <f>Q135*H135</f>
        <v>0</v>
      </c>
      <c r="S135" s="197">
        <v>0.235</v>
      </c>
      <c r="T135" s="198">
        <f>S135*H135</f>
        <v>4.699999999999999</v>
      </c>
      <c r="U135" s="34"/>
      <c r="V135" s="34"/>
      <c r="W135" s="34"/>
      <c r="X135" s="34"/>
      <c r="Y135" s="34"/>
      <c r="Z135" s="34"/>
      <c r="AA135" s="34"/>
      <c r="AB135" s="34"/>
      <c r="AC135" s="34"/>
      <c r="AD135" s="34"/>
      <c r="AE135" s="34"/>
      <c r="AR135" s="199" t="s">
        <v>155</v>
      </c>
      <c r="AT135" s="199" t="s">
        <v>137</v>
      </c>
      <c r="AU135" s="199" t="s">
        <v>89</v>
      </c>
      <c r="AY135" s="17" t="s">
        <v>134</v>
      </c>
      <c r="BE135" s="200">
        <f>IF(N135="základní",J135,0)</f>
        <v>0</v>
      </c>
      <c r="BF135" s="200">
        <f>IF(N135="snížená",J135,0)</f>
        <v>0</v>
      </c>
      <c r="BG135" s="200">
        <f>IF(N135="zákl. přenesená",J135,0)</f>
        <v>0</v>
      </c>
      <c r="BH135" s="200">
        <f>IF(N135="sníž. přenesená",J135,0)</f>
        <v>0</v>
      </c>
      <c r="BI135" s="200">
        <f>IF(N135="nulová",J135,0)</f>
        <v>0</v>
      </c>
      <c r="BJ135" s="17" t="s">
        <v>87</v>
      </c>
      <c r="BK135" s="200">
        <f>ROUND(I135*H135,2)</f>
        <v>0</v>
      </c>
      <c r="BL135" s="17" t="s">
        <v>155</v>
      </c>
      <c r="BM135" s="199" t="s">
        <v>726</v>
      </c>
    </row>
    <row r="136" spans="1:47" s="2" customFormat="1" ht="36">
      <c r="A136" s="34"/>
      <c r="B136" s="35"/>
      <c r="C136" s="36"/>
      <c r="D136" s="201" t="s">
        <v>143</v>
      </c>
      <c r="E136" s="36"/>
      <c r="F136" s="202" t="s">
        <v>727</v>
      </c>
      <c r="G136" s="36"/>
      <c r="H136" s="36"/>
      <c r="I136" s="203"/>
      <c r="J136" s="36"/>
      <c r="K136" s="36"/>
      <c r="L136" s="39"/>
      <c r="M136" s="204"/>
      <c r="N136" s="205"/>
      <c r="O136" s="71"/>
      <c r="P136" s="71"/>
      <c r="Q136" s="71"/>
      <c r="R136" s="71"/>
      <c r="S136" s="71"/>
      <c r="T136" s="72"/>
      <c r="U136" s="34"/>
      <c r="V136" s="34"/>
      <c r="W136" s="34"/>
      <c r="X136" s="34"/>
      <c r="Y136" s="34"/>
      <c r="Z136" s="34"/>
      <c r="AA136" s="34"/>
      <c r="AB136" s="34"/>
      <c r="AC136" s="34"/>
      <c r="AD136" s="34"/>
      <c r="AE136" s="34"/>
      <c r="AT136" s="17" t="s">
        <v>143</v>
      </c>
      <c r="AU136" s="17" t="s">
        <v>89</v>
      </c>
    </row>
    <row r="137" spans="1:47" s="2" customFormat="1" ht="10">
      <c r="A137" s="34"/>
      <c r="B137" s="35"/>
      <c r="C137" s="36"/>
      <c r="D137" s="207" t="s">
        <v>179</v>
      </c>
      <c r="E137" s="36"/>
      <c r="F137" s="208" t="s">
        <v>728</v>
      </c>
      <c r="G137" s="36"/>
      <c r="H137" s="36"/>
      <c r="I137" s="203"/>
      <c r="J137" s="36"/>
      <c r="K137" s="36"/>
      <c r="L137" s="39"/>
      <c r="M137" s="204"/>
      <c r="N137" s="205"/>
      <c r="O137" s="71"/>
      <c r="P137" s="71"/>
      <c r="Q137" s="71"/>
      <c r="R137" s="71"/>
      <c r="S137" s="71"/>
      <c r="T137" s="72"/>
      <c r="U137" s="34"/>
      <c r="V137" s="34"/>
      <c r="W137" s="34"/>
      <c r="X137" s="34"/>
      <c r="Y137" s="34"/>
      <c r="Z137" s="34"/>
      <c r="AA137" s="34"/>
      <c r="AB137" s="34"/>
      <c r="AC137" s="34"/>
      <c r="AD137" s="34"/>
      <c r="AE137" s="34"/>
      <c r="AT137" s="17" t="s">
        <v>179</v>
      </c>
      <c r="AU137" s="17" t="s">
        <v>89</v>
      </c>
    </row>
    <row r="138" spans="2:51" s="13" customFormat="1" ht="10">
      <c r="B138" s="213"/>
      <c r="C138" s="214"/>
      <c r="D138" s="201" t="s">
        <v>244</v>
      </c>
      <c r="E138" s="215" t="s">
        <v>1</v>
      </c>
      <c r="F138" s="216" t="s">
        <v>729</v>
      </c>
      <c r="G138" s="214"/>
      <c r="H138" s="217">
        <v>20</v>
      </c>
      <c r="I138" s="218"/>
      <c r="J138" s="214"/>
      <c r="K138" s="214"/>
      <c r="L138" s="219"/>
      <c r="M138" s="220"/>
      <c r="N138" s="221"/>
      <c r="O138" s="221"/>
      <c r="P138" s="221"/>
      <c r="Q138" s="221"/>
      <c r="R138" s="221"/>
      <c r="S138" s="221"/>
      <c r="T138" s="222"/>
      <c r="AT138" s="223" t="s">
        <v>244</v>
      </c>
      <c r="AU138" s="223" t="s">
        <v>89</v>
      </c>
      <c r="AV138" s="13" t="s">
        <v>89</v>
      </c>
      <c r="AW138" s="13" t="s">
        <v>36</v>
      </c>
      <c r="AX138" s="13" t="s">
        <v>79</v>
      </c>
      <c r="AY138" s="223" t="s">
        <v>134</v>
      </c>
    </row>
    <row r="139" spans="1:65" s="2" customFormat="1" ht="33" customHeight="1">
      <c r="A139" s="34"/>
      <c r="B139" s="35"/>
      <c r="C139" s="187" t="s">
        <v>155</v>
      </c>
      <c r="D139" s="187" t="s">
        <v>137</v>
      </c>
      <c r="E139" s="188" t="s">
        <v>730</v>
      </c>
      <c r="F139" s="189" t="s">
        <v>731</v>
      </c>
      <c r="G139" s="190" t="s">
        <v>234</v>
      </c>
      <c r="H139" s="191">
        <v>417.7</v>
      </c>
      <c r="I139" s="192"/>
      <c r="J139" s="193">
        <f>ROUND(I139*H139,2)</f>
        <v>0</v>
      </c>
      <c r="K139" s="194"/>
      <c r="L139" s="39"/>
      <c r="M139" s="195" t="s">
        <v>1</v>
      </c>
      <c r="N139" s="196" t="s">
        <v>44</v>
      </c>
      <c r="O139" s="71"/>
      <c r="P139" s="197">
        <f>O139*H139</f>
        <v>0</v>
      </c>
      <c r="Q139" s="197">
        <v>0</v>
      </c>
      <c r="R139" s="197">
        <f>Q139*H139</f>
        <v>0</v>
      </c>
      <c r="S139" s="197">
        <v>0.255</v>
      </c>
      <c r="T139" s="198">
        <f>S139*H139</f>
        <v>106.5135</v>
      </c>
      <c r="U139" s="34"/>
      <c r="V139" s="34"/>
      <c r="W139" s="34"/>
      <c r="X139" s="34"/>
      <c r="Y139" s="34"/>
      <c r="Z139" s="34"/>
      <c r="AA139" s="34"/>
      <c r="AB139" s="34"/>
      <c r="AC139" s="34"/>
      <c r="AD139" s="34"/>
      <c r="AE139" s="34"/>
      <c r="AR139" s="199" t="s">
        <v>155</v>
      </c>
      <c r="AT139" s="199" t="s">
        <v>137</v>
      </c>
      <c r="AU139" s="199" t="s">
        <v>89</v>
      </c>
      <c r="AY139" s="17" t="s">
        <v>134</v>
      </c>
      <c r="BE139" s="200">
        <f>IF(N139="základní",J139,0)</f>
        <v>0</v>
      </c>
      <c r="BF139" s="200">
        <f>IF(N139="snížená",J139,0)</f>
        <v>0</v>
      </c>
      <c r="BG139" s="200">
        <f>IF(N139="zákl. přenesená",J139,0)</f>
        <v>0</v>
      </c>
      <c r="BH139" s="200">
        <f>IF(N139="sníž. přenesená",J139,0)</f>
        <v>0</v>
      </c>
      <c r="BI139" s="200">
        <f>IF(N139="nulová",J139,0)</f>
        <v>0</v>
      </c>
      <c r="BJ139" s="17" t="s">
        <v>87</v>
      </c>
      <c r="BK139" s="200">
        <f>ROUND(I139*H139,2)</f>
        <v>0</v>
      </c>
      <c r="BL139" s="17" t="s">
        <v>155</v>
      </c>
      <c r="BM139" s="199" t="s">
        <v>732</v>
      </c>
    </row>
    <row r="140" spans="1:47" s="2" customFormat="1" ht="45">
      <c r="A140" s="34"/>
      <c r="B140" s="35"/>
      <c r="C140" s="36"/>
      <c r="D140" s="201" t="s">
        <v>143</v>
      </c>
      <c r="E140" s="36"/>
      <c r="F140" s="202" t="s">
        <v>733</v>
      </c>
      <c r="G140" s="36"/>
      <c r="H140" s="36"/>
      <c r="I140" s="203"/>
      <c r="J140" s="36"/>
      <c r="K140" s="36"/>
      <c r="L140" s="39"/>
      <c r="M140" s="204"/>
      <c r="N140" s="205"/>
      <c r="O140" s="71"/>
      <c r="P140" s="71"/>
      <c r="Q140" s="71"/>
      <c r="R140" s="71"/>
      <c r="S140" s="71"/>
      <c r="T140" s="72"/>
      <c r="U140" s="34"/>
      <c r="V140" s="34"/>
      <c r="W140" s="34"/>
      <c r="X140" s="34"/>
      <c r="Y140" s="34"/>
      <c r="Z140" s="34"/>
      <c r="AA140" s="34"/>
      <c r="AB140" s="34"/>
      <c r="AC140" s="34"/>
      <c r="AD140" s="34"/>
      <c r="AE140" s="34"/>
      <c r="AT140" s="17" t="s">
        <v>143</v>
      </c>
      <c r="AU140" s="17" t="s">
        <v>89</v>
      </c>
    </row>
    <row r="141" spans="1:47" s="2" customFormat="1" ht="10">
      <c r="A141" s="34"/>
      <c r="B141" s="35"/>
      <c r="C141" s="36"/>
      <c r="D141" s="207" t="s">
        <v>179</v>
      </c>
      <c r="E141" s="36"/>
      <c r="F141" s="208" t="s">
        <v>734</v>
      </c>
      <c r="G141" s="36"/>
      <c r="H141" s="36"/>
      <c r="I141" s="203"/>
      <c r="J141" s="36"/>
      <c r="K141" s="36"/>
      <c r="L141" s="39"/>
      <c r="M141" s="204"/>
      <c r="N141" s="205"/>
      <c r="O141" s="71"/>
      <c r="P141" s="71"/>
      <c r="Q141" s="71"/>
      <c r="R141" s="71"/>
      <c r="S141" s="71"/>
      <c r="T141" s="72"/>
      <c r="U141" s="34"/>
      <c r="V141" s="34"/>
      <c r="W141" s="34"/>
      <c r="X141" s="34"/>
      <c r="Y141" s="34"/>
      <c r="Z141" s="34"/>
      <c r="AA141" s="34"/>
      <c r="AB141" s="34"/>
      <c r="AC141" s="34"/>
      <c r="AD141" s="34"/>
      <c r="AE141" s="34"/>
      <c r="AT141" s="17" t="s">
        <v>179</v>
      </c>
      <c r="AU141" s="17" t="s">
        <v>89</v>
      </c>
    </row>
    <row r="142" spans="2:51" s="15" customFormat="1" ht="10">
      <c r="B142" s="235"/>
      <c r="C142" s="236"/>
      <c r="D142" s="201" t="s">
        <v>244</v>
      </c>
      <c r="E142" s="237" t="s">
        <v>1</v>
      </c>
      <c r="F142" s="238" t="s">
        <v>735</v>
      </c>
      <c r="G142" s="236"/>
      <c r="H142" s="237" t="s">
        <v>1</v>
      </c>
      <c r="I142" s="239"/>
      <c r="J142" s="236"/>
      <c r="K142" s="236"/>
      <c r="L142" s="240"/>
      <c r="M142" s="241"/>
      <c r="N142" s="242"/>
      <c r="O142" s="242"/>
      <c r="P142" s="242"/>
      <c r="Q142" s="242"/>
      <c r="R142" s="242"/>
      <c r="S142" s="242"/>
      <c r="T142" s="243"/>
      <c r="AT142" s="244" t="s">
        <v>244</v>
      </c>
      <c r="AU142" s="244" t="s">
        <v>89</v>
      </c>
      <c r="AV142" s="15" t="s">
        <v>87</v>
      </c>
      <c r="AW142" s="15" t="s">
        <v>36</v>
      </c>
      <c r="AX142" s="15" t="s">
        <v>79</v>
      </c>
      <c r="AY142" s="244" t="s">
        <v>134</v>
      </c>
    </row>
    <row r="143" spans="2:51" s="13" customFormat="1" ht="10">
      <c r="B143" s="213"/>
      <c r="C143" s="214"/>
      <c r="D143" s="201" t="s">
        <v>244</v>
      </c>
      <c r="E143" s="215" t="s">
        <v>1</v>
      </c>
      <c r="F143" s="216" t="s">
        <v>736</v>
      </c>
      <c r="G143" s="214"/>
      <c r="H143" s="217">
        <v>390.7</v>
      </c>
      <c r="I143" s="218"/>
      <c r="J143" s="214"/>
      <c r="K143" s="214"/>
      <c r="L143" s="219"/>
      <c r="M143" s="220"/>
      <c r="N143" s="221"/>
      <c r="O143" s="221"/>
      <c r="P143" s="221"/>
      <c r="Q143" s="221"/>
      <c r="R143" s="221"/>
      <c r="S143" s="221"/>
      <c r="T143" s="222"/>
      <c r="AT143" s="223" t="s">
        <v>244</v>
      </c>
      <c r="AU143" s="223" t="s">
        <v>89</v>
      </c>
      <c r="AV143" s="13" t="s">
        <v>89</v>
      </c>
      <c r="AW143" s="13" t="s">
        <v>36</v>
      </c>
      <c r="AX143" s="13" t="s">
        <v>79</v>
      </c>
      <c r="AY143" s="223" t="s">
        <v>134</v>
      </c>
    </row>
    <row r="144" spans="2:51" s="15" customFormat="1" ht="10">
      <c r="B144" s="235"/>
      <c r="C144" s="236"/>
      <c r="D144" s="201" t="s">
        <v>244</v>
      </c>
      <c r="E144" s="237" t="s">
        <v>1</v>
      </c>
      <c r="F144" s="238" t="s">
        <v>737</v>
      </c>
      <c r="G144" s="236"/>
      <c r="H144" s="237" t="s">
        <v>1</v>
      </c>
      <c r="I144" s="239"/>
      <c r="J144" s="236"/>
      <c r="K144" s="236"/>
      <c r="L144" s="240"/>
      <c r="M144" s="241"/>
      <c r="N144" s="242"/>
      <c r="O144" s="242"/>
      <c r="P144" s="242"/>
      <c r="Q144" s="242"/>
      <c r="R144" s="242"/>
      <c r="S144" s="242"/>
      <c r="T144" s="243"/>
      <c r="AT144" s="244" t="s">
        <v>244</v>
      </c>
      <c r="AU144" s="244" t="s">
        <v>89</v>
      </c>
      <c r="AV144" s="15" t="s">
        <v>87</v>
      </c>
      <c r="AW144" s="15" t="s">
        <v>36</v>
      </c>
      <c r="AX144" s="15" t="s">
        <v>79</v>
      </c>
      <c r="AY144" s="244" t="s">
        <v>134</v>
      </c>
    </row>
    <row r="145" spans="2:51" s="13" customFormat="1" ht="10">
      <c r="B145" s="213"/>
      <c r="C145" s="214"/>
      <c r="D145" s="201" t="s">
        <v>244</v>
      </c>
      <c r="E145" s="215" t="s">
        <v>1</v>
      </c>
      <c r="F145" s="216" t="s">
        <v>421</v>
      </c>
      <c r="G145" s="214"/>
      <c r="H145" s="217">
        <v>27</v>
      </c>
      <c r="I145" s="218"/>
      <c r="J145" s="214"/>
      <c r="K145" s="214"/>
      <c r="L145" s="219"/>
      <c r="M145" s="220"/>
      <c r="N145" s="221"/>
      <c r="O145" s="221"/>
      <c r="P145" s="221"/>
      <c r="Q145" s="221"/>
      <c r="R145" s="221"/>
      <c r="S145" s="221"/>
      <c r="T145" s="222"/>
      <c r="AT145" s="223" t="s">
        <v>244</v>
      </c>
      <c r="AU145" s="223" t="s">
        <v>89</v>
      </c>
      <c r="AV145" s="13" t="s">
        <v>89</v>
      </c>
      <c r="AW145" s="13" t="s">
        <v>36</v>
      </c>
      <c r="AX145" s="13" t="s">
        <v>79</v>
      </c>
      <c r="AY145" s="223" t="s">
        <v>134</v>
      </c>
    </row>
    <row r="146" spans="1:65" s="2" customFormat="1" ht="24.15" customHeight="1">
      <c r="A146" s="34"/>
      <c r="B146" s="35"/>
      <c r="C146" s="187" t="s">
        <v>133</v>
      </c>
      <c r="D146" s="187" t="s">
        <v>137</v>
      </c>
      <c r="E146" s="188" t="s">
        <v>738</v>
      </c>
      <c r="F146" s="189" t="s">
        <v>739</v>
      </c>
      <c r="G146" s="190" t="s">
        <v>234</v>
      </c>
      <c r="H146" s="191">
        <v>388</v>
      </c>
      <c r="I146" s="192"/>
      <c r="J146" s="193">
        <f>ROUND(I146*H146,2)</f>
        <v>0</v>
      </c>
      <c r="K146" s="194"/>
      <c r="L146" s="39"/>
      <c r="M146" s="195" t="s">
        <v>1</v>
      </c>
      <c r="N146" s="196" t="s">
        <v>44</v>
      </c>
      <c r="O146" s="71"/>
      <c r="P146" s="197">
        <f>O146*H146</f>
        <v>0</v>
      </c>
      <c r="Q146" s="197">
        <v>0</v>
      </c>
      <c r="R146" s="197">
        <f>Q146*H146</f>
        <v>0</v>
      </c>
      <c r="S146" s="197">
        <v>0.26</v>
      </c>
      <c r="T146" s="198">
        <f>S146*H146</f>
        <v>100.88000000000001</v>
      </c>
      <c r="U146" s="34"/>
      <c r="V146" s="34"/>
      <c r="W146" s="34"/>
      <c r="X146" s="34"/>
      <c r="Y146" s="34"/>
      <c r="Z146" s="34"/>
      <c r="AA146" s="34"/>
      <c r="AB146" s="34"/>
      <c r="AC146" s="34"/>
      <c r="AD146" s="34"/>
      <c r="AE146" s="34"/>
      <c r="AR146" s="199" t="s">
        <v>155</v>
      </c>
      <c r="AT146" s="199" t="s">
        <v>137</v>
      </c>
      <c r="AU146" s="199" t="s">
        <v>89</v>
      </c>
      <c r="AY146" s="17" t="s">
        <v>134</v>
      </c>
      <c r="BE146" s="200">
        <f>IF(N146="základní",J146,0)</f>
        <v>0</v>
      </c>
      <c r="BF146" s="200">
        <f>IF(N146="snížená",J146,0)</f>
        <v>0</v>
      </c>
      <c r="BG146" s="200">
        <f>IF(N146="zákl. přenesená",J146,0)</f>
        <v>0</v>
      </c>
      <c r="BH146" s="200">
        <f>IF(N146="sníž. přenesená",J146,0)</f>
        <v>0</v>
      </c>
      <c r="BI146" s="200">
        <f>IF(N146="nulová",J146,0)</f>
        <v>0</v>
      </c>
      <c r="BJ146" s="17" t="s">
        <v>87</v>
      </c>
      <c r="BK146" s="200">
        <f>ROUND(I146*H146,2)</f>
        <v>0</v>
      </c>
      <c r="BL146" s="17" t="s">
        <v>155</v>
      </c>
      <c r="BM146" s="199" t="s">
        <v>740</v>
      </c>
    </row>
    <row r="147" spans="1:47" s="2" customFormat="1" ht="36">
      <c r="A147" s="34"/>
      <c r="B147" s="35"/>
      <c r="C147" s="36"/>
      <c r="D147" s="201" t="s">
        <v>143</v>
      </c>
      <c r="E147" s="36"/>
      <c r="F147" s="202" t="s">
        <v>741</v>
      </c>
      <c r="G147" s="36"/>
      <c r="H147" s="36"/>
      <c r="I147" s="203"/>
      <c r="J147" s="36"/>
      <c r="K147" s="36"/>
      <c r="L147" s="39"/>
      <c r="M147" s="204"/>
      <c r="N147" s="205"/>
      <c r="O147" s="71"/>
      <c r="P147" s="71"/>
      <c r="Q147" s="71"/>
      <c r="R147" s="71"/>
      <c r="S147" s="71"/>
      <c r="T147" s="72"/>
      <c r="U147" s="34"/>
      <c r="V147" s="34"/>
      <c r="W147" s="34"/>
      <c r="X147" s="34"/>
      <c r="Y147" s="34"/>
      <c r="Z147" s="34"/>
      <c r="AA147" s="34"/>
      <c r="AB147" s="34"/>
      <c r="AC147" s="34"/>
      <c r="AD147" s="34"/>
      <c r="AE147" s="34"/>
      <c r="AT147" s="17" t="s">
        <v>143</v>
      </c>
      <c r="AU147" s="17" t="s">
        <v>89</v>
      </c>
    </row>
    <row r="148" spans="1:47" s="2" customFormat="1" ht="10">
      <c r="A148" s="34"/>
      <c r="B148" s="35"/>
      <c r="C148" s="36"/>
      <c r="D148" s="207" t="s">
        <v>179</v>
      </c>
      <c r="E148" s="36"/>
      <c r="F148" s="208" t="s">
        <v>742</v>
      </c>
      <c r="G148" s="36"/>
      <c r="H148" s="36"/>
      <c r="I148" s="203"/>
      <c r="J148" s="36"/>
      <c r="K148" s="36"/>
      <c r="L148" s="39"/>
      <c r="M148" s="204"/>
      <c r="N148" s="205"/>
      <c r="O148" s="71"/>
      <c r="P148" s="71"/>
      <c r="Q148" s="71"/>
      <c r="R148" s="71"/>
      <c r="S148" s="71"/>
      <c r="T148" s="72"/>
      <c r="U148" s="34"/>
      <c r="V148" s="34"/>
      <c r="W148" s="34"/>
      <c r="X148" s="34"/>
      <c r="Y148" s="34"/>
      <c r="Z148" s="34"/>
      <c r="AA148" s="34"/>
      <c r="AB148" s="34"/>
      <c r="AC148" s="34"/>
      <c r="AD148" s="34"/>
      <c r="AE148" s="34"/>
      <c r="AT148" s="17" t="s">
        <v>179</v>
      </c>
      <c r="AU148" s="17" t="s">
        <v>89</v>
      </c>
    </row>
    <row r="149" spans="2:51" s="15" customFormat="1" ht="10">
      <c r="B149" s="235"/>
      <c r="C149" s="236"/>
      <c r="D149" s="201" t="s">
        <v>244</v>
      </c>
      <c r="E149" s="237" t="s">
        <v>1</v>
      </c>
      <c r="F149" s="238" t="s">
        <v>743</v>
      </c>
      <c r="G149" s="236"/>
      <c r="H149" s="237" t="s">
        <v>1</v>
      </c>
      <c r="I149" s="239"/>
      <c r="J149" s="236"/>
      <c r="K149" s="236"/>
      <c r="L149" s="240"/>
      <c r="M149" s="241"/>
      <c r="N149" s="242"/>
      <c r="O149" s="242"/>
      <c r="P149" s="242"/>
      <c r="Q149" s="242"/>
      <c r="R149" s="242"/>
      <c r="S149" s="242"/>
      <c r="T149" s="243"/>
      <c r="AT149" s="244" t="s">
        <v>244</v>
      </c>
      <c r="AU149" s="244" t="s">
        <v>89</v>
      </c>
      <c r="AV149" s="15" t="s">
        <v>87</v>
      </c>
      <c r="AW149" s="15" t="s">
        <v>36</v>
      </c>
      <c r="AX149" s="15" t="s">
        <v>79</v>
      </c>
      <c r="AY149" s="244" t="s">
        <v>134</v>
      </c>
    </row>
    <row r="150" spans="2:51" s="13" customFormat="1" ht="10">
      <c r="B150" s="213"/>
      <c r="C150" s="214"/>
      <c r="D150" s="201" t="s">
        <v>244</v>
      </c>
      <c r="E150" s="215" t="s">
        <v>1</v>
      </c>
      <c r="F150" s="216" t="s">
        <v>744</v>
      </c>
      <c r="G150" s="214"/>
      <c r="H150" s="217">
        <v>277</v>
      </c>
      <c r="I150" s="218"/>
      <c r="J150" s="214"/>
      <c r="K150" s="214"/>
      <c r="L150" s="219"/>
      <c r="M150" s="220"/>
      <c r="N150" s="221"/>
      <c r="O150" s="221"/>
      <c r="P150" s="221"/>
      <c r="Q150" s="221"/>
      <c r="R150" s="221"/>
      <c r="S150" s="221"/>
      <c r="T150" s="222"/>
      <c r="AT150" s="223" t="s">
        <v>244</v>
      </c>
      <c r="AU150" s="223" t="s">
        <v>89</v>
      </c>
      <c r="AV150" s="13" t="s">
        <v>89</v>
      </c>
      <c r="AW150" s="13" t="s">
        <v>36</v>
      </c>
      <c r="AX150" s="13" t="s">
        <v>79</v>
      </c>
      <c r="AY150" s="223" t="s">
        <v>134</v>
      </c>
    </row>
    <row r="151" spans="2:51" s="15" customFormat="1" ht="10">
      <c r="B151" s="235"/>
      <c r="C151" s="236"/>
      <c r="D151" s="201" t="s">
        <v>244</v>
      </c>
      <c r="E151" s="237" t="s">
        <v>1</v>
      </c>
      <c r="F151" s="238" t="s">
        <v>745</v>
      </c>
      <c r="G151" s="236"/>
      <c r="H151" s="237" t="s">
        <v>1</v>
      </c>
      <c r="I151" s="239"/>
      <c r="J151" s="236"/>
      <c r="K151" s="236"/>
      <c r="L151" s="240"/>
      <c r="M151" s="241"/>
      <c r="N151" s="242"/>
      <c r="O151" s="242"/>
      <c r="P151" s="242"/>
      <c r="Q151" s="242"/>
      <c r="R151" s="242"/>
      <c r="S151" s="242"/>
      <c r="T151" s="243"/>
      <c r="AT151" s="244" t="s">
        <v>244</v>
      </c>
      <c r="AU151" s="244" t="s">
        <v>89</v>
      </c>
      <c r="AV151" s="15" t="s">
        <v>87</v>
      </c>
      <c r="AW151" s="15" t="s">
        <v>36</v>
      </c>
      <c r="AX151" s="15" t="s">
        <v>79</v>
      </c>
      <c r="AY151" s="244" t="s">
        <v>134</v>
      </c>
    </row>
    <row r="152" spans="2:51" s="13" customFormat="1" ht="10">
      <c r="B152" s="213"/>
      <c r="C152" s="214"/>
      <c r="D152" s="201" t="s">
        <v>244</v>
      </c>
      <c r="E152" s="215" t="s">
        <v>1</v>
      </c>
      <c r="F152" s="216" t="s">
        <v>746</v>
      </c>
      <c r="G152" s="214"/>
      <c r="H152" s="217">
        <v>111</v>
      </c>
      <c r="I152" s="218"/>
      <c r="J152" s="214"/>
      <c r="K152" s="214"/>
      <c r="L152" s="219"/>
      <c r="M152" s="220"/>
      <c r="N152" s="221"/>
      <c r="O152" s="221"/>
      <c r="P152" s="221"/>
      <c r="Q152" s="221"/>
      <c r="R152" s="221"/>
      <c r="S152" s="221"/>
      <c r="T152" s="222"/>
      <c r="AT152" s="223" t="s">
        <v>244</v>
      </c>
      <c r="AU152" s="223" t="s">
        <v>89</v>
      </c>
      <c r="AV152" s="13" t="s">
        <v>89</v>
      </c>
      <c r="AW152" s="13" t="s">
        <v>36</v>
      </c>
      <c r="AX152" s="13" t="s">
        <v>79</v>
      </c>
      <c r="AY152" s="223" t="s">
        <v>134</v>
      </c>
    </row>
    <row r="153" spans="1:65" s="2" customFormat="1" ht="24.15" customHeight="1">
      <c r="A153" s="34"/>
      <c r="B153" s="35"/>
      <c r="C153" s="187" t="s">
        <v>166</v>
      </c>
      <c r="D153" s="187" t="s">
        <v>137</v>
      </c>
      <c r="E153" s="188" t="s">
        <v>747</v>
      </c>
      <c r="F153" s="189" t="s">
        <v>748</v>
      </c>
      <c r="G153" s="190" t="s">
        <v>234</v>
      </c>
      <c r="H153" s="191">
        <v>7.2</v>
      </c>
      <c r="I153" s="192"/>
      <c r="J153" s="193">
        <f>ROUND(I153*H153,2)</f>
        <v>0</v>
      </c>
      <c r="K153" s="194"/>
      <c r="L153" s="39"/>
      <c r="M153" s="195" t="s">
        <v>1</v>
      </c>
      <c r="N153" s="196" t="s">
        <v>44</v>
      </c>
      <c r="O153" s="71"/>
      <c r="P153" s="197">
        <f>O153*H153</f>
        <v>0</v>
      </c>
      <c r="Q153" s="197">
        <v>0</v>
      </c>
      <c r="R153" s="197">
        <f>Q153*H153</f>
        <v>0</v>
      </c>
      <c r="S153" s="197">
        <v>0.325</v>
      </c>
      <c r="T153" s="198">
        <f>S153*H153</f>
        <v>2.3400000000000003</v>
      </c>
      <c r="U153" s="34"/>
      <c r="V153" s="34"/>
      <c r="W153" s="34"/>
      <c r="X153" s="34"/>
      <c r="Y153" s="34"/>
      <c r="Z153" s="34"/>
      <c r="AA153" s="34"/>
      <c r="AB153" s="34"/>
      <c r="AC153" s="34"/>
      <c r="AD153" s="34"/>
      <c r="AE153" s="34"/>
      <c r="AR153" s="199" t="s">
        <v>155</v>
      </c>
      <c r="AT153" s="199" t="s">
        <v>137</v>
      </c>
      <c r="AU153" s="199" t="s">
        <v>89</v>
      </c>
      <c r="AY153" s="17" t="s">
        <v>134</v>
      </c>
      <c r="BE153" s="200">
        <f>IF(N153="základní",J153,0)</f>
        <v>0</v>
      </c>
      <c r="BF153" s="200">
        <f>IF(N153="snížená",J153,0)</f>
        <v>0</v>
      </c>
      <c r="BG153" s="200">
        <f>IF(N153="zákl. přenesená",J153,0)</f>
        <v>0</v>
      </c>
      <c r="BH153" s="200">
        <f>IF(N153="sníž. přenesená",J153,0)</f>
        <v>0</v>
      </c>
      <c r="BI153" s="200">
        <f>IF(N153="nulová",J153,0)</f>
        <v>0</v>
      </c>
      <c r="BJ153" s="17" t="s">
        <v>87</v>
      </c>
      <c r="BK153" s="200">
        <f>ROUND(I153*H153,2)</f>
        <v>0</v>
      </c>
      <c r="BL153" s="17" t="s">
        <v>155</v>
      </c>
      <c r="BM153" s="199" t="s">
        <v>749</v>
      </c>
    </row>
    <row r="154" spans="1:47" s="2" customFormat="1" ht="36">
      <c r="A154" s="34"/>
      <c r="B154" s="35"/>
      <c r="C154" s="36"/>
      <c r="D154" s="201" t="s">
        <v>143</v>
      </c>
      <c r="E154" s="36"/>
      <c r="F154" s="202" t="s">
        <v>750</v>
      </c>
      <c r="G154" s="36"/>
      <c r="H154" s="36"/>
      <c r="I154" s="203"/>
      <c r="J154" s="36"/>
      <c r="K154" s="36"/>
      <c r="L154" s="39"/>
      <c r="M154" s="204"/>
      <c r="N154" s="205"/>
      <c r="O154" s="71"/>
      <c r="P154" s="71"/>
      <c r="Q154" s="71"/>
      <c r="R154" s="71"/>
      <c r="S154" s="71"/>
      <c r="T154" s="72"/>
      <c r="U154" s="34"/>
      <c r="V154" s="34"/>
      <c r="W154" s="34"/>
      <c r="X154" s="34"/>
      <c r="Y154" s="34"/>
      <c r="Z154" s="34"/>
      <c r="AA154" s="34"/>
      <c r="AB154" s="34"/>
      <c r="AC154" s="34"/>
      <c r="AD154" s="34"/>
      <c r="AE154" s="34"/>
      <c r="AT154" s="17" t="s">
        <v>143</v>
      </c>
      <c r="AU154" s="17" t="s">
        <v>89</v>
      </c>
    </row>
    <row r="155" spans="1:47" s="2" customFormat="1" ht="10">
      <c r="A155" s="34"/>
      <c r="B155" s="35"/>
      <c r="C155" s="36"/>
      <c r="D155" s="207" t="s">
        <v>179</v>
      </c>
      <c r="E155" s="36"/>
      <c r="F155" s="208" t="s">
        <v>751</v>
      </c>
      <c r="G155" s="36"/>
      <c r="H155" s="36"/>
      <c r="I155" s="203"/>
      <c r="J155" s="36"/>
      <c r="K155" s="36"/>
      <c r="L155" s="39"/>
      <c r="M155" s="204"/>
      <c r="N155" s="205"/>
      <c r="O155" s="71"/>
      <c r="P155" s="71"/>
      <c r="Q155" s="71"/>
      <c r="R155" s="71"/>
      <c r="S155" s="71"/>
      <c r="T155" s="72"/>
      <c r="U155" s="34"/>
      <c r="V155" s="34"/>
      <c r="W155" s="34"/>
      <c r="X155" s="34"/>
      <c r="Y155" s="34"/>
      <c r="Z155" s="34"/>
      <c r="AA155" s="34"/>
      <c r="AB155" s="34"/>
      <c r="AC155" s="34"/>
      <c r="AD155" s="34"/>
      <c r="AE155" s="34"/>
      <c r="AT155" s="17" t="s">
        <v>179</v>
      </c>
      <c r="AU155" s="17" t="s">
        <v>89</v>
      </c>
    </row>
    <row r="156" spans="1:65" s="2" customFormat="1" ht="24.15" customHeight="1">
      <c r="A156" s="34"/>
      <c r="B156" s="35"/>
      <c r="C156" s="187" t="s">
        <v>170</v>
      </c>
      <c r="D156" s="187" t="s">
        <v>137</v>
      </c>
      <c r="E156" s="188" t="s">
        <v>752</v>
      </c>
      <c r="F156" s="189" t="s">
        <v>753</v>
      </c>
      <c r="G156" s="190" t="s">
        <v>234</v>
      </c>
      <c r="H156" s="191">
        <v>20</v>
      </c>
      <c r="I156" s="192"/>
      <c r="J156" s="193">
        <f>ROUND(I156*H156,2)</f>
        <v>0</v>
      </c>
      <c r="K156" s="194"/>
      <c r="L156" s="39"/>
      <c r="M156" s="195" t="s">
        <v>1</v>
      </c>
      <c r="N156" s="196" t="s">
        <v>44</v>
      </c>
      <c r="O156" s="71"/>
      <c r="P156" s="197">
        <f>O156*H156</f>
        <v>0</v>
      </c>
      <c r="Q156" s="197">
        <v>0</v>
      </c>
      <c r="R156" s="197">
        <f>Q156*H156</f>
        <v>0</v>
      </c>
      <c r="S156" s="197">
        <v>0.22</v>
      </c>
      <c r="T156" s="198">
        <f>S156*H156</f>
        <v>4.4</v>
      </c>
      <c r="U156" s="34"/>
      <c r="V156" s="34"/>
      <c r="W156" s="34"/>
      <c r="X156" s="34"/>
      <c r="Y156" s="34"/>
      <c r="Z156" s="34"/>
      <c r="AA156" s="34"/>
      <c r="AB156" s="34"/>
      <c r="AC156" s="34"/>
      <c r="AD156" s="34"/>
      <c r="AE156" s="34"/>
      <c r="AR156" s="199" t="s">
        <v>155</v>
      </c>
      <c r="AT156" s="199" t="s">
        <v>137</v>
      </c>
      <c r="AU156" s="199" t="s">
        <v>89</v>
      </c>
      <c r="AY156" s="17" t="s">
        <v>134</v>
      </c>
      <c r="BE156" s="200">
        <f>IF(N156="základní",J156,0)</f>
        <v>0</v>
      </c>
      <c r="BF156" s="200">
        <f>IF(N156="snížená",J156,0)</f>
        <v>0</v>
      </c>
      <c r="BG156" s="200">
        <f>IF(N156="zákl. přenesená",J156,0)</f>
        <v>0</v>
      </c>
      <c r="BH156" s="200">
        <f>IF(N156="sníž. přenesená",J156,0)</f>
        <v>0</v>
      </c>
      <c r="BI156" s="200">
        <f>IF(N156="nulová",J156,0)</f>
        <v>0</v>
      </c>
      <c r="BJ156" s="17" t="s">
        <v>87</v>
      </c>
      <c r="BK156" s="200">
        <f>ROUND(I156*H156,2)</f>
        <v>0</v>
      </c>
      <c r="BL156" s="17" t="s">
        <v>155</v>
      </c>
      <c r="BM156" s="199" t="s">
        <v>754</v>
      </c>
    </row>
    <row r="157" spans="1:47" s="2" customFormat="1" ht="36">
      <c r="A157" s="34"/>
      <c r="B157" s="35"/>
      <c r="C157" s="36"/>
      <c r="D157" s="201" t="s">
        <v>143</v>
      </c>
      <c r="E157" s="36"/>
      <c r="F157" s="202" t="s">
        <v>755</v>
      </c>
      <c r="G157" s="36"/>
      <c r="H157" s="36"/>
      <c r="I157" s="203"/>
      <c r="J157" s="36"/>
      <c r="K157" s="36"/>
      <c r="L157" s="39"/>
      <c r="M157" s="204"/>
      <c r="N157" s="205"/>
      <c r="O157" s="71"/>
      <c r="P157" s="71"/>
      <c r="Q157" s="71"/>
      <c r="R157" s="71"/>
      <c r="S157" s="71"/>
      <c r="T157" s="72"/>
      <c r="U157" s="34"/>
      <c r="V157" s="34"/>
      <c r="W157" s="34"/>
      <c r="X157" s="34"/>
      <c r="Y157" s="34"/>
      <c r="Z157" s="34"/>
      <c r="AA157" s="34"/>
      <c r="AB157" s="34"/>
      <c r="AC157" s="34"/>
      <c r="AD157" s="34"/>
      <c r="AE157" s="34"/>
      <c r="AT157" s="17" t="s">
        <v>143</v>
      </c>
      <c r="AU157" s="17" t="s">
        <v>89</v>
      </c>
    </row>
    <row r="158" spans="1:47" s="2" customFormat="1" ht="10">
      <c r="A158" s="34"/>
      <c r="B158" s="35"/>
      <c r="C158" s="36"/>
      <c r="D158" s="207" t="s">
        <v>179</v>
      </c>
      <c r="E158" s="36"/>
      <c r="F158" s="208" t="s">
        <v>756</v>
      </c>
      <c r="G158" s="36"/>
      <c r="H158" s="36"/>
      <c r="I158" s="203"/>
      <c r="J158" s="36"/>
      <c r="K158" s="36"/>
      <c r="L158" s="39"/>
      <c r="M158" s="204"/>
      <c r="N158" s="205"/>
      <c r="O158" s="71"/>
      <c r="P158" s="71"/>
      <c r="Q158" s="71"/>
      <c r="R158" s="71"/>
      <c r="S158" s="71"/>
      <c r="T158" s="72"/>
      <c r="U158" s="34"/>
      <c r="V158" s="34"/>
      <c r="W158" s="34"/>
      <c r="X158" s="34"/>
      <c r="Y158" s="34"/>
      <c r="Z158" s="34"/>
      <c r="AA158" s="34"/>
      <c r="AB158" s="34"/>
      <c r="AC158" s="34"/>
      <c r="AD158" s="34"/>
      <c r="AE158" s="34"/>
      <c r="AT158" s="17" t="s">
        <v>179</v>
      </c>
      <c r="AU158" s="17" t="s">
        <v>89</v>
      </c>
    </row>
    <row r="159" spans="1:65" s="2" customFormat="1" ht="16.5" customHeight="1">
      <c r="A159" s="34"/>
      <c r="B159" s="35"/>
      <c r="C159" s="187" t="s">
        <v>175</v>
      </c>
      <c r="D159" s="187" t="s">
        <v>137</v>
      </c>
      <c r="E159" s="188" t="s">
        <v>248</v>
      </c>
      <c r="F159" s="189" t="s">
        <v>249</v>
      </c>
      <c r="G159" s="190" t="s">
        <v>250</v>
      </c>
      <c r="H159" s="191">
        <v>58</v>
      </c>
      <c r="I159" s="192"/>
      <c r="J159" s="193">
        <f>ROUND(I159*H159,2)</f>
        <v>0</v>
      </c>
      <c r="K159" s="194"/>
      <c r="L159" s="39"/>
      <c r="M159" s="195" t="s">
        <v>1</v>
      </c>
      <c r="N159" s="196" t="s">
        <v>44</v>
      </c>
      <c r="O159" s="71"/>
      <c r="P159" s="197">
        <f>O159*H159</f>
        <v>0</v>
      </c>
      <c r="Q159" s="197">
        <v>0</v>
      </c>
      <c r="R159" s="197">
        <f>Q159*H159</f>
        <v>0</v>
      </c>
      <c r="S159" s="197">
        <v>0.205</v>
      </c>
      <c r="T159" s="198">
        <f>S159*H159</f>
        <v>11.889999999999999</v>
      </c>
      <c r="U159" s="34"/>
      <c r="V159" s="34"/>
      <c r="W159" s="34"/>
      <c r="X159" s="34"/>
      <c r="Y159" s="34"/>
      <c r="Z159" s="34"/>
      <c r="AA159" s="34"/>
      <c r="AB159" s="34"/>
      <c r="AC159" s="34"/>
      <c r="AD159" s="34"/>
      <c r="AE159" s="34"/>
      <c r="AR159" s="199" t="s">
        <v>155</v>
      </c>
      <c r="AT159" s="199" t="s">
        <v>137</v>
      </c>
      <c r="AU159" s="199" t="s">
        <v>89</v>
      </c>
      <c r="AY159" s="17" t="s">
        <v>134</v>
      </c>
      <c r="BE159" s="200">
        <f>IF(N159="základní",J159,0)</f>
        <v>0</v>
      </c>
      <c r="BF159" s="200">
        <f>IF(N159="snížená",J159,0)</f>
        <v>0</v>
      </c>
      <c r="BG159" s="200">
        <f>IF(N159="zákl. přenesená",J159,0)</f>
        <v>0</v>
      </c>
      <c r="BH159" s="200">
        <f>IF(N159="sníž. přenesená",J159,0)</f>
        <v>0</v>
      </c>
      <c r="BI159" s="200">
        <f>IF(N159="nulová",J159,0)</f>
        <v>0</v>
      </c>
      <c r="BJ159" s="17" t="s">
        <v>87</v>
      </c>
      <c r="BK159" s="200">
        <f>ROUND(I159*H159,2)</f>
        <v>0</v>
      </c>
      <c r="BL159" s="17" t="s">
        <v>155</v>
      </c>
      <c r="BM159" s="199" t="s">
        <v>757</v>
      </c>
    </row>
    <row r="160" spans="1:47" s="2" customFormat="1" ht="27">
      <c r="A160" s="34"/>
      <c r="B160" s="35"/>
      <c r="C160" s="36"/>
      <c r="D160" s="201" t="s">
        <v>143</v>
      </c>
      <c r="E160" s="36"/>
      <c r="F160" s="202" t="s">
        <v>252</v>
      </c>
      <c r="G160" s="36"/>
      <c r="H160" s="36"/>
      <c r="I160" s="203"/>
      <c r="J160" s="36"/>
      <c r="K160" s="36"/>
      <c r="L160" s="39"/>
      <c r="M160" s="204"/>
      <c r="N160" s="205"/>
      <c r="O160" s="71"/>
      <c r="P160" s="71"/>
      <c r="Q160" s="71"/>
      <c r="R160" s="71"/>
      <c r="S160" s="71"/>
      <c r="T160" s="72"/>
      <c r="U160" s="34"/>
      <c r="V160" s="34"/>
      <c r="W160" s="34"/>
      <c r="X160" s="34"/>
      <c r="Y160" s="34"/>
      <c r="Z160" s="34"/>
      <c r="AA160" s="34"/>
      <c r="AB160" s="34"/>
      <c r="AC160" s="34"/>
      <c r="AD160" s="34"/>
      <c r="AE160" s="34"/>
      <c r="AT160" s="17" t="s">
        <v>143</v>
      </c>
      <c r="AU160" s="17" t="s">
        <v>89</v>
      </c>
    </row>
    <row r="161" spans="1:47" s="2" customFormat="1" ht="10">
      <c r="A161" s="34"/>
      <c r="B161" s="35"/>
      <c r="C161" s="36"/>
      <c r="D161" s="207" t="s">
        <v>179</v>
      </c>
      <c r="E161" s="36"/>
      <c r="F161" s="208" t="s">
        <v>253</v>
      </c>
      <c r="G161" s="36"/>
      <c r="H161" s="36"/>
      <c r="I161" s="203"/>
      <c r="J161" s="36"/>
      <c r="K161" s="36"/>
      <c r="L161" s="39"/>
      <c r="M161" s="204"/>
      <c r="N161" s="205"/>
      <c r="O161" s="71"/>
      <c r="P161" s="71"/>
      <c r="Q161" s="71"/>
      <c r="R161" s="71"/>
      <c r="S161" s="71"/>
      <c r="T161" s="72"/>
      <c r="U161" s="34"/>
      <c r="V161" s="34"/>
      <c r="W161" s="34"/>
      <c r="X161" s="34"/>
      <c r="Y161" s="34"/>
      <c r="Z161" s="34"/>
      <c r="AA161" s="34"/>
      <c r="AB161" s="34"/>
      <c r="AC161" s="34"/>
      <c r="AD161" s="34"/>
      <c r="AE161" s="34"/>
      <c r="AT161" s="17" t="s">
        <v>179</v>
      </c>
      <c r="AU161" s="17" t="s">
        <v>89</v>
      </c>
    </row>
    <row r="162" spans="2:51" s="15" customFormat="1" ht="10">
      <c r="B162" s="235"/>
      <c r="C162" s="236"/>
      <c r="D162" s="201" t="s">
        <v>244</v>
      </c>
      <c r="E162" s="237" t="s">
        <v>1</v>
      </c>
      <c r="F162" s="238" t="s">
        <v>758</v>
      </c>
      <c r="G162" s="236"/>
      <c r="H162" s="237" t="s">
        <v>1</v>
      </c>
      <c r="I162" s="239"/>
      <c r="J162" s="236"/>
      <c r="K162" s="236"/>
      <c r="L162" s="240"/>
      <c r="M162" s="241"/>
      <c r="N162" s="242"/>
      <c r="O162" s="242"/>
      <c r="P162" s="242"/>
      <c r="Q162" s="242"/>
      <c r="R162" s="242"/>
      <c r="S162" s="242"/>
      <c r="T162" s="243"/>
      <c r="AT162" s="244" t="s">
        <v>244</v>
      </c>
      <c r="AU162" s="244" t="s">
        <v>89</v>
      </c>
      <c r="AV162" s="15" t="s">
        <v>87</v>
      </c>
      <c r="AW162" s="15" t="s">
        <v>36</v>
      </c>
      <c r="AX162" s="15" t="s">
        <v>79</v>
      </c>
      <c r="AY162" s="244" t="s">
        <v>134</v>
      </c>
    </row>
    <row r="163" spans="2:51" s="13" customFormat="1" ht="10">
      <c r="B163" s="213"/>
      <c r="C163" s="214"/>
      <c r="D163" s="201" t="s">
        <v>244</v>
      </c>
      <c r="E163" s="215" t="s">
        <v>1</v>
      </c>
      <c r="F163" s="216" t="s">
        <v>759</v>
      </c>
      <c r="G163" s="214"/>
      <c r="H163" s="217">
        <v>43</v>
      </c>
      <c r="I163" s="218"/>
      <c r="J163" s="214"/>
      <c r="K163" s="214"/>
      <c r="L163" s="219"/>
      <c r="M163" s="220"/>
      <c r="N163" s="221"/>
      <c r="O163" s="221"/>
      <c r="P163" s="221"/>
      <c r="Q163" s="221"/>
      <c r="R163" s="221"/>
      <c r="S163" s="221"/>
      <c r="T163" s="222"/>
      <c r="AT163" s="223" t="s">
        <v>244</v>
      </c>
      <c r="AU163" s="223" t="s">
        <v>89</v>
      </c>
      <c r="AV163" s="13" t="s">
        <v>89</v>
      </c>
      <c r="AW163" s="13" t="s">
        <v>36</v>
      </c>
      <c r="AX163" s="13" t="s">
        <v>79</v>
      </c>
      <c r="AY163" s="223" t="s">
        <v>134</v>
      </c>
    </row>
    <row r="164" spans="2:51" s="15" customFormat="1" ht="10">
      <c r="B164" s="235"/>
      <c r="C164" s="236"/>
      <c r="D164" s="201" t="s">
        <v>244</v>
      </c>
      <c r="E164" s="237" t="s">
        <v>1</v>
      </c>
      <c r="F164" s="238" t="s">
        <v>760</v>
      </c>
      <c r="G164" s="236"/>
      <c r="H164" s="237" t="s">
        <v>1</v>
      </c>
      <c r="I164" s="239"/>
      <c r="J164" s="236"/>
      <c r="K164" s="236"/>
      <c r="L164" s="240"/>
      <c r="M164" s="241"/>
      <c r="N164" s="242"/>
      <c r="O164" s="242"/>
      <c r="P164" s="242"/>
      <c r="Q164" s="242"/>
      <c r="R164" s="242"/>
      <c r="S164" s="242"/>
      <c r="T164" s="243"/>
      <c r="AT164" s="244" t="s">
        <v>244</v>
      </c>
      <c r="AU164" s="244" t="s">
        <v>89</v>
      </c>
      <c r="AV164" s="15" t="s">
        <v>87</v>
      </c>
      <c r="AW164" s="15" t="s">
        <v>36</v>
      </c>
      <c r="AX164" s="15" t="s">
        <v>79</v>
      </c>
      <c r="AY164" s="244" t="s">
        <v>134</v>
      </c>
    </row>
    <row r="165" spans="2:51" s="13" customFormat="1" ht="10">
      <c r="B165" s="213"/>
      <c r="C165" s="214"/>
      <c r="D165" s="201" t="s">
        <v>244</v>
      </c>
      <c r="E165" s="215" t="s">
        <v>1</v>
      </c>
      <c r="F165" s="216" t="s">
        <v>761</v>
      </c>
      <c r="G165" s="214"/>
      <c r="H165" s="217">
        <v>15</v>
      </c>
      <c r="I165" s="218"/>
      <c r="J165" s="214"/>
      <c r="K165" s="214"/>
      <c r="L165" s="219"/>
      <c r="M165" s="220"/>
      <c r="N165" s="221"/>
      <c r="O165" s="221"/>
      <c r="P165" s="221"/>
      <c r="Q165" s="221"/>
      <c r="R165" s="221"/>
      <c r="S165" s="221"/>
      <c r="T165" s="222"/>
      <c r="AT165" s="223" t="s">
        <v>244</v>
      </c>
      <c r="AU165" s="223" t="s">
        <v>89</v>
      </c>
      <c r="AV165" s="13" t="s">
        <v>89</v>
      </c>
      <c r="AW165" s="13" t="s">
        <v>36</v>
      </c>
      <c r="AX165" s="13" t="s">
        <v>79</v>
      </c>
      <c r="AY165" s="223" t="s">
        <v>134</v>
      </c>
    </row>
    <row r="166" spans="1:65" s="2" customFormat="1" ht="37.75" customHeight="1">
      <c r="A166" s="34"/>
      <c r="B166" s="35"/>
      <c r="C166" s="187" t="s">
        <v>184</v>
      </c>
      <c r="D166" s="187" t="s">
        <v>137</v>
      </c>
      <c r="E166" s="188" t="s">
        <v>762</v>
      </c>
      <c r="F166" s="189" t="s">
        <v>763</v>
      </c>
      <c r="G166" s="190" t="s">
        <v>266</v>
      </c>
      <c r="H166" s="191">
        <v>536.02</v>
      </c>
      <c r="I166" s="192"/>
      <c r="J166" s="193">
        <f>ROUND(I166*H166,2)</f>
        <v>0</v>
      </c>
      <c r="K166" s="194"/>
      <c r="L166" s="39"/>
      <c r="M166" s="195" t="s">
        <v>1</v>
      </c>
      <c r="N166" s="196" t="s">
        <v>44</v>
      </c>
      <c r="O166" s="71"/>
      <c r="P166" s="197">
        <f>O166*H166</f>
        <v>0</v>
      </c>
      <c r="Q166" s="197">
        <v>0</v>
      </c>
      <c r="R166" s="197">
        <f>Q166*H166</f>
        <v>0</v>
      </c>
      <c r="S166" s="197">
        <v>0</v>
      </c>
      <c r="T166" s="198">
        <f>S166*H166</f>
        <v>0</v>
      </c>
      <c r="U166" s="34"/>
      <c r="V166" s="34"/>
      <c r="W166" s="34"/>
      <c r="X166" s="34"/>
      <c r="Y166" s="34"/>
      <c r="Z166" s="34"/>
      <c r="AA166" s="34"/>
      <c r="AB166" s="34"/>
      <c r="AC166" s="34"/>
      <c r="AD166" s="34"/>
      <c r="AE166" s="34"/>
      <c r="AR166" s="199" t="s">
        <v>155</v>
      </c>
      <c r="AT166" s="199" t="s">
        <v>137</v>
      </c>
      <c r="AU166" s="199" t="s">
        <v>89</v>
      </c>
      <c r="AY166" s="17" t="s">
        <v>134</v>
      </c>
      <c r="BE166" s="200">
        <f>IF(N166="základní",J166,0)</f>
        <v>0</v>
      </c>
      <c r="BF166" s="200">
        <f>IF(N166="snížená",J166,0)</f>
        <v>0</v>
      </c>
      <c r="BG166" s="200">
        <f>IF(N166="zákl. přenesená",J166,0)</f>
        <v>0</v>
      </c>
      <c r="BH166" s="200">
        <f>IF(N166="sníž. přenesená",J166,0)</f>
        <v>0</v>
      </c>
      <c r="BI166" s="200">
        <f>IF(N166="nulová",J166,0)</f>
        <v>0</v>
      </c>
      <c r="BJ166" s="17" t="s">
        <v>87</v>
      </c>
      <c r="BK166" s="200">
        <f>ROUND(I166*H166,2)</f>
        <v>0</v>
      </c>
      <c r="BL166" s="17" t="s">
        <v>155</v>
      </c>
      <c r="BM166" s="199" t="s">
        <v>764</v>
      </c>
    </row>
    <row r="167" spans="1:47" s="2" customFormat="1" ht="18">
      <c r="A167" s="34"/>
      <c r="B167" s="35"/>
      <c r="C167" s="36"/>
      <c r="D167" s="201" t="s">
        <v>143</v>
      </c>
      <c r="E167" s="36"/>
      <c r="F167" s="202" t="s">
        <v>765</v>
      </c>
      <c r="G167" s="36"/>
      <c r="H167" s="36"/>
      <c r="I167" s="203"/>
      <c r="J167" s="36"/>
      <c r="K167" s="36"/>
      <c r="L167" s="39"/>
      <c r="M167" s="204"/>
      <c r="N167" s="205"/>
      <c r="O167" s="71"/>
      <c r="P167" s="71"/>
      <c r="Q167" s="71"/>
      <c r="R167" s="71"/>
      <c r="S167" s="71"/>
      <c r="T167" s="72"/>
      <c r="U167" s="34"/>
      <c r="V167" s="34"/>
      <c r="W167" s="34"/>
      <c r="X167" s="34"/>
      <c r="Y167" s="34"/>
      <c r="Z167" s="34"/>
      <c r="AA167" s="34"/>
      <c r="AB167" s="34"/>
      <c r="AC167" s="34"/>
      <c r="AD167" s="34"/>
      <c r="AE167" s="34"/>
      <c r="AT167" s="17" t="s">
        <v>143</v>
      </c>
      <c r="AU167" s="17" t="s">
        <v>89</v>
      </c>
    </row>
    <row r="168" spans="1:47" s="2" customFormat="1" ht="10">
      <c r="A168" s="34"/>
      <c r="B168" s="35"/>
      <c r="C168" s="36"/>
      <c r="D168" s="207" t="s">
        <v>179</v>
      </c>
      <c r="E168" s="36"/>
      <c r="F168" s="208" t="s">
        <v>766</v>
      </c>
      <c r="G168" s="36"/>
      <c r="H168" s="36"/>
      <c r="I168" s="203"/>
      <c r="J168" s="36"/>
      <c r="K168" s="36"/>
      <c r="L168" s="39"/>
      <c r="M168" s="204"/>
      <c r="N168" s="205"/>
      <c r="O168" s="71"/>
      <c r="P168" s="71"/>
      <c r="Q168" s="71"/>
      <c r="R168" s="71"/>
      <c r="S168" s="71"/>
      <c r="T168" s="72"/>
      <c r="U168" s="34"/>
      <c r="V168" s="34"/>
      <c r="W168" s="34"/>
      <c r="X168" s="34"/>
      <c r="Y168" s="34"/>
      <c r="Z168" s="34"/>
      <c r="AA168" s="34"/>
      <c r="AB168" s="34"/>
      <c r="AC168" s="34"/>
      <c r="AD168" s="34"/>
      <c r="AE168" s="34"/>
      <c r="AT168" s="17" t="s">
        <v>179</v>
      </c>
      <c r="AU168" s="17" t="s">
        <v>89</v>
      </c>
    </row>
    <row r="169" spans="2:51" s="13" customFormat="1" ht="10">
      <c r="B169" s="213"/>
      <c r="C169" s="214"/>
      <c r="D169" s="201" t="s">
        <v>244</v>
      </c>
      <c r="E169" s="215" t="s">
        <v>1</v>
      </c>
      <c r="F169" s="216" t="s">
        <v>767</v>
      </c>
      <c r="G169" s="214"/>
      <c r="H169" s="217">
        <v>536.02</v>
      </c>
      <c r="I169" s="218"/>
      <c r="J169" s="214"/>
      <c r="K169" s="214"/>
      <c r="L169" s="219"/>
      <c r="M169" s="220"/>
      <c r="N169" s="221"/>
      <c r="O169" s="221"/>
      <c r="P169" s="221"/>
      <c r="Q169" s="221"/>
      <c r="R169" s="221"/>
      <c r="S169" s="221"/>
      <c r="T169" s="222"/>
      <c r="AT169" s="223" t="s">
        <v>244</v>
      </c>
      <c r="AU169" s="223" t="s">
        <v>89</v>
      </c>
      <c r="AV169" s="13" t="s">
        <v>89</v>
      </c>
      <c r="AW169" s="13" t="s">
        <v>36</v>
      </c>
      <c r="AX169" s="13" t="s">
        <v>79</v>
      </c>
      <c r="AY169" s="223" t="s">
        <v>134</v>
      </c>
    </row>
    <row r="170" spans="1:65" s="2" customFormat="1" ht="24.15" customHeight="1">
      <c r="A170" s="34"/>
      <c r="B170" s="35"/>
      <c r="C170" s="187" t="s">
        <v>191</v>
      </c>
      <c r="D170" s="187" t="s">
        <v>137</v>
      </c>
      <c r="E170" s="188" t="s">
        <v>768</v>
      </c>
      <c r="F170" s="189" t="s">
        <v>769</v>
      </c>
      <c r="G170" s="190" t="s">
        <v>266</v>
      </c>
      <c r="H170" s="191">
        <v>1.6</v>
      </c>
      <c r="I170" s="192"/>
      <c r="J170" s="193">
        <f>ROUND(I170*H170,2)</f>
        <v>0</v>
      </c>
      <c r="K170" s="194"/>
      <c r="L170" s="39"/>
      <c r="M170" s="195" t="s">
        <v>1</v>
      </c>
      <c r="N170" s="196" t="s">
        <v>44</v>
      </c>
      <c r="O170" s="71"/>
      <c r="P170" s="197">
        <f>O170*H170</f>
        <v>0</v>
      </c>
      <c r="Q170" s="197">
        <v>0</v>
      </c>
      <c r="R170" s="197">
        <f>Q170*H170</f>
        <v>0</v>
      </c>
      <c r="S170" s="197">
        <v>2.4</v>
      </c>
      <c r="T170" s="198">
        <f>S170*H170</f>
        <v>3.84</v>
      </c>
      <c r="U170" s="34"/>
      <c r="V170" s="34"/>
      <c r="W170" s="34"/>
      <c r="X170" s="34"/>
      <c r="Y170" s="34"/>
      <c r="Z170" s="34"/>
      <c r="AA170" s="34"/>
      <c r="AB170" s="34"/>
      <c r="AC170" s="34"/>
      <c r="AD170" s="34"/>
      <c r="AE170" s="34"/>
      <c r="AR170" s="199" t="s">
        <v>155</v>
      </c>
      <c r="AT170" s="199" t="s">
        <v>137</v>
      </c>
      <c r="AU170" s="199" t="s">
        <v>89</v>
      </c>
      <c r="AY170" s="17" t="s">
        <v>134</v>
      </c>
      <c r="BE170" s="200">
        <f>IF(N170="základní",J170,0)</f>
        <v>0</v>
      </c>
      <c r="BF170" s="200">
        <f>IF(N170="snížená",J170,0)</f>
        <v>0</v>
      </c>
      <c r="BG170" s="200">
        <f>IF(N170="zákl. přenesená",J170,0)</f>
        <v>0</v>
      </c>
      <c r="BH170" s="200">
        <f>IF(N170="sníž. přenesená",J170,0)</f>
        <v>0</v>
      </c>
      <c r="BI170" s="200">
        <f>IF(N170="nulová",J170,0)</f>
        <v>0</v>
      </c>
      <c r="BJ170" s="17" t="s">
        <v>87</v>
      </c>
      <c r="BK170" s="200">
        <f>ROUND(I170*H170,2)</f>
        <v>0</v>
      </c>
      <c r="BL170" s="17" t="s">
        <v>155</v>
      </c>
      <c r="BM170" s="199" t="s">
        <v>770</v>
      </c>
    </row>
    <row r="171" spans="1:47" s="2" customFormat="1" ht="36">
      <c r="A171" s="34"/>
      <c r="B171" s="35"/>
      <c r="C171" s="36"/>
      <c r="D171" s="201" t="s">
        <v>143</v>
      </c>
      <c r="E171" s="36"/>
      <c r="F171" s="202" t="s">
        <v>771</v>
      </c>
      <c r="G171" s="36"/>
      <c r="H171" s="36"/>
      <c r="I171" s="203"/>
      <c r="J171" s="36"/>
      <c r="K171" s="36"/>
      <c r="L171" s="39"/>
      <c r="M171" s="204"/>
      <c r="N171" s="205"/>
      <c r="O171" s="71"/>
      <c r="P171" s="71"/>
      <c r="Q171" s="71"/>
      <c r="R171" s="71"/>
      <c r="S171" s="71"/>
      <c r="T171" s="72"/>
      <c r="U171" s="34"/>
      <c r="V171" s="34"/>
      <c r="W171" s="34"/>
      <c r="X171" s="34"/>
      <c r="Y171" s="34"/>
      <c r="Z171" s="34"/>
      <c r="AA171" s="34"/>
      <c r="AB171" s="34"/>
      <c r="AC171" s="34"/>
      <c r="AD171" s="34"/>
      <c r="AE171" s="34"/>
      <c r="AT171" s="17" t="s">
        <v>143</v>
      </c>
      <c r="AU171" s="17" t="s">
        <v>89</v>
      </c>
    </row>
    <row r="172" spans="1:47" s="2" customFormat="1" ht="10">
      <c r="A172" s="34"/>
      <c r="B172" s="35"/>
      <c r="C172" s="36"/>
      <c r="D172" s="207" t="s">
        <v>179</v>
      </c>
      <c r="E172" s="36"/>
      <c r="F172" s="208" t="s">
        <v>772</v>
      </c>
      <c r="G172" s="36"/>
      <c r="H172" s="36"/>
      <c r="I172" s="203"/>
      <c r="J172" s="36"/>
      <c r="K172" s="36"/>
      <c r="L172" s="39"/>
      <c r="M172" s="204"/>
      <c r="N172" s="205"/>
      <c r="O172" s="71"/>
      <c r="P172" s="71"/>
      <c r="Q172" s="71"/>
      <c r="R172" s="71"/>
      <c r="S172" s="71"/>
      <c r="T172" s="72"/>
      <c r="U172" s="34"/>
      <c r="V172" s="34"/>
      <c r="W172" s="34"/>
      <c r="X172" s="34"/>
      <c r="Y172" s="34"/>
      <c r="Z172" s="34"/>
      <c r="AA172" s="34"/>
      <c r="AB172" s="34"/>
      <c r="AC172" s="34"/>
      <c r="AD172" s="34"/>
      <c r="AE172" s="34"/>
      <c r="AT172" s="17" t="s">
        <v>179</v>
      </c>
      <c r="AU172" s="17" t="s">
        <v>89</v>
      </c>
    </row>
    <row r="173" spans="1:47" s="2" customFormat="1" ht="27">
      <c r="A173" s="34"/>
      <c r="B173" s="35"/>
      <c r="C173" s="36"/>
      <c r="D173" s="201" t="s">
        <v>144</v>
      </c>
      <c r="E173" s="36"/>
      <c r="F173" s="206" t="s">
        <v>773</v>
      </c>
      <c r="G173" s="36"/>
      <c r="H173" s="36"/>
      <c r="I173" s="203"/>
      <c r="J173" s="36"/>
      <c r="K173" s="36"/>
      <c r="L173" s="39"/>
      <c r="M173" s="204"/>
      <c r="N173" s="205"/>
      <c r="O173" s="71"/>
      <c r="P173" s="71"/>
      <c r="Q173" s="71"/>
      <c r="R173" s="71"/>
      <c r="S173" s="71"/>
      <c r="T173" s="72"/>
      <c r="U173" s="34"/>
      <c r="V173" s="34"/>
      <c r="W173" s="34"/>
      <c r="X173" s="34"/>
      <c r="Y173" s="34"/>
      <c r="Z173" s="34"/>
      <c r="AA173" s="34"/>
      <c r="AB173" s="34"/>
      <c r="AC173" s="34"/>
      <c r="AD173" s="34"/>
      <c r="AE173" s="34"/>
      <c r="AT173" s="17" t="s">
        <v>144</v>
      </c>
      <c r="AU173" s="17" t="s">
        <v>89</v>
      </c>
    </row>
    <row r="174" spans="2:51" s="13" customFormat="1" ht="10">
      <c r="B174" s="213"/>
      <c r="C174" s="214"/>
      <c r="D174" s="201" t="s">
        <v>244</v>
      </c>
      <c r="E174" s="215" t="s">
        <v>1</v>
      </c>
      <c r="F174" s="216" t="s">
        <v>774</v>
      </c>
      <c r="G174" s="214"/>
      <c r="H174" s="217">
        <v>1.6</v>
      </c>
      <c r="I174" s="218"/>
      <c r="J174" s="214"/>
      <c r="K174" s="214"/>
      <c r="L174" s="219"/>
      <c r="M174" s="220"/>
      <c r="N174" s="221"/>
      <c r="O174" s="221"/>
      <c r="P174" s="221"/>
      <c r="Q174" s="221"/>
      <c r="R174" s="221"/>
      <c r="S174" s="221"/>
      <c r="T174" s="222"/>
      <c r="AT174" s="223" t="s">
        <v>244</v>
      </c>
      <c r="AU174" s="223" t="s">
        <v>89</v>
      </c>
      <c r="AV174" s="13" t="s">
        <v>89</v>
      </c>
      <c r="AW174" s="13" t="s">
        <v>36</v>
      </c>
      <c r="AX174" s="13" t="s">
        <v>79</v>
      </c>
      <c r="AY174" s="223" t="s">
        <v>134</v>
      </c>
    </row>
    <row r="175" spans="1:65" s="2" customFormat="1" ht="33" customHeight="1">
      <c r="A175" s="34"/>
      <c r="B175" s="35"/>
      <c r="C175" s="187" t="s">
        <v>198</v>
      </c>
      <c r="D175" s="187" t="s">
        <v>137</v>
      </c>
      <c r="E175" s="188" t="s">
        <v>775</v>
      </c>
      <c r="F175" s="189" t="s">
        <v>776</v>
      </c>
      <c r="G175" s="190" t="s">
        <v>452</v>
      </c>
      <c r="H175" s="191">
        <v>3</v>
      </c>
      <c r="I175" s="192"/>
      <c r="J175" s="193">
        <f>ROUND(I175*H175,2)</f>
        <v>0</v>
      </c>
      <c r="K175" s="194"/>
      <c r="L175" s="39"/>
      <c r="M175" s="195" t="s">
        <v>1</v>
      </c>
      <c r="N175" s="196" t="s">
        <v>44</v>
      </c>
      <c r="O175" s="71"/>
      <c r="P175" s="197">
        <f>O175*H175</f>
        <v>0</v>
      </c>
      <c r="Q175" s="197">
        <v>0</v>
      </c>
      <c r="R175" s="197">
        <f>Q175*H175</f>
        <v>0</v>
      </c>
      <c r="S175" s="197">
        <v>0</v>
      </c>
      <c r="T175" s="198">
        <f>S175*H175</f>
        <v>0</v>
      </c>
      <c r="U175" s="34"/>
      <c r="V175" s="34"/>
      <c r="W175" s="34"/>
      <c r="X175" s="34"/>
      <c r="Y175" s="34"/>
      <c r="Z175" s="34"/>
      <c r="AA175" s="34"/>
      <c r="AB175" s="34"/>
      <c r="AC175" s="34"/>
      <c r="AD175" s="34"/>
      <c r="AE175" s="34"/>
      <c r="AR175" s="199" t="s">
        <v>155</v>
      </c>
      <c r="AT175" s="199" t="s">
        <v>137</v>
      </c>
      <c r="AU175" s="199" t="s">
        <v>89</v>
      </c>
      <c r="AY175" s="17" t="s">
        <v>134</v>
      </c>
      <c r="BE175" s="200">
        <f>IF(N175="základní",J175,0)</f>
        <v>0</v>
      </c>
      <c r="BF175" s="200">
        <f>IF(N175="snížená",J175,0)</f>
        <v>0</v>
      </c>
      <c r="BG175" s="200">
        <f>IF(N175="zákl. přenesená",J175,0)</f>
        <v>0</v>
      </c>
      <c r="BH175" s="200">
        <f>IF(N175="sníž. přenesená",J175,0)</f>
        <v>0</v>
      </c>
      <c r="BI175" s="200">
        <f>IF(N175="nulová",J175,0)</f>
        <v>0</v>
      </c>
      <c r="BJ175" s="17" t="s">
        <v>87</v>
      </c>
      <c r="BK175" s="200">
        <f>ROUND(I175*H175,2)</f>
        <v>0</v>
      </c>
      <c r="BL175" s="17" t="s">
        <v>155</v>
      </c>
      <c r="BM175" s="199" t="s">
        <v>777</v>
      </c>
    </row>
    <row r="176" spans="1:47" s="2" customFormat="1" ht="27">
      <c r="A176" s="34"/>
      <c r="B176" s="35"/>
      <c r="C176" s="36"/>
      <c r="D176" s="201" t="s">
        <v>143</v>
      </c>
      <c r="E176" s="36"/>
      <c r="F176" s="202" t="s">
        <v>778</v>
      </c>
      <c r="G176" s="36"/>
      <c r="H176" s="36"/>
      <c r="I176" s="203"/>
      <c r="J176" s="36"/>
      <c r="K176" s="36"/>
      <c r="L176" s="39"/>
      <c r="M176" s="204"/>
      <c r="N176" s="205"/>
      <c r="O176" s="71"/>
      <c r="P176" s="71"/>
      <c r="Q176" s="71"/>
      <c r="R176" s="71"/>
      <c r="S176" s="71"/>
      <c r="T176" s="72"/>
      <c r="U176" s="34"/>
      <c r="V176" s="34"/>
      <c r="W176" s="34"/>
      <c r="X176" s="34"/>
      <c r="Y176" s="34"/>
      <c r="Z176" s="34"/>
      <c r="AA176" s="34"/>
      <c r="AB176" s="34"/>
      <c r="AC176" s="34"/>
      <c r="AD176" s="34"/>
      <c r="AE176" s="34"/>
      <c r="AT176" s="17" t="s">
        <v>143</v>
      </c>
      <c r="AU176" s="17" t="s">
        <v>89</v>
      </c>
    </row>
    <row r="177" spans="1:47" s="2" customFormat="1" ht="27">
      <c r="A177" s="34"/>
      <c r="B177" s="35"/>
      <c r="C177" s="36"/>
      <c r="D177" s="201" t="s">
        <v>181</v>
      </c>
      <c r="E177" s="36"/>
      <c r="F177" s="206" t="s">
        <v>779</v>
      </c>
      <c r="G177" s="36"/>
      <c r="H177" s="36"/>
      <c r="I177" s="203"/>
      <c r="J177" s="36"/>
      <c r="K177" s="36"/>
      <c r="L177" s="39"/>
      <c r="M177" s="204"/>
      <c r="N177" s="205"/>
      <c r="O177" s="71"/>
      <c r="P177" s="71"/>
      <c r="Q177" s="71"/>
      <c r="R177" s="71"/>
      <c r="S177" s="71"/>
      <c r="T177" s="72"/>
      <c r="U177" s="34"/>
      <c r="V177" s="34"/>
      <c r="W177" s="34"/>
      <c r="X177" s="34"/>
      <c r="Y177" s="34"/>
      <c r="Z177" s="34"/>
      <c r="AA177" s="34"/>
      <c r="AB177" s="34"/>
      <c r="AC177" s="34"/>
      <c r="AD177" s="34"/>
      <c r="AE177" s="34"/>
      <c r="AT177" s="17" t="s">
        <v>181</v>
      </c>
      <c r="AU177" s="17" t="s">
        <v>89</v>
      </c>
    </row>
    <row r="178" spans="1:65" s="2" customFormat="1" ht="33" customHeight="1">
      <c r="A178" s="34"/>
      <c r="B178" s="35"/>
      <c r="C178" s="187" t="s">
        <v>203</v>
      </c>
      <c r="D178" s="187" t="s">
        <v>137</v>
      </c>
      <c r="E178" s="188" t="s">
        <v>780</v>
      </c>
      <c r="F178" s="189" t="s">
        <v>781</v>
      </c>
      <c r="G178" s="190" t="s">
        <v>452</v>
      </c>
      <c r="H178" s="191">
        <v>3</v>
      </c>
      <c r="I178" s="192"/>
      <c r="J178" s="193">
        <f>ROUND(I178*H178,2)</f>
        <v>0</v>
      </c>
      <c r="K178" s="194"/>
      <c r="L178" s="39"/>
      <c r="M178" s="195" t="s">
        <v>1</v>
      </c>
      <c r="N178" s="196" t="s">
        <v>44</v>
      </c>
      <c r="O178" s="71"/>
      <c r="P178" s="197">
        <f>O178*H178</f>
        <v>0</v>
      </c>
      <c r="Q178" s="197">
        <v>0</v>
      </c>
      <c r="R178" s="197">
        <f>Q178*H178</f>
        <v>0</v>
      </c>
      <c r="S178" s="197">
        <v>0</v>
      </c>
      <c r="T178" s="198">
        <f>S178*H178</f>
        <v>0</v>
      </c>
      <c r="U178" s="34"/>
      <c r="V178" s="34"/>
      <c r="W178" s="34"/>
      <c r="X178" s="34"/>
      <c r="Y178" s="34"/>
      <c r="Z178" s="34"/>
      <c r="AA178" s="34"/>
      <c r="AB178" s="34"/>
      <c r="AC178" s="34"/>
      <c r="AD178" s="34"/>
      <c r="AE178" s="34"/>
      <c r="AR178" s="199" t="s">
        <v>155</v>
      </c>
      <c r="AT178" s="199" t="s">
        <v>137</v>
      </c>
      <c r="AU178" s="199" t="s">
        <v>89</v>
      </c>
      <c r="AY178" s="17" t="s">
        <v>134</v>
      </c>
      <c r="BE178" s="200">
        <f>IF(N178="základní",J178,0)</f>
        <v>0</v>
      </c>
      <c r="BF178" s="200">
        <f>IF(N178="snížená",J178,0)</f>
        <v>0</v>
      </c>
      <c r="BG178" s="200">
        <f>IF(N178="zákl. přenesená",J178,0)</f>
        <v>0</v>
      </c>
      <c r="BH178" s="200">
        <f>IF(N178="sníž. přenesená",J178,0)</f>
        <v>0</v>
      </c>
      <c r="BI178" s="200">
        <f>IF(N178="nulová",J178,0)</f>
        <v>0</v>
      </c>
      <c r="BJ178" s="17" t="s">
        <v>87</v>
      </c>
      <c r="BK178" s="200">
        <f>ROUND(I178*H178,2)</f>
        <v>0</v>
      </c>
      <c r="BL178" s="17" t="s">
        <v>155</v>
      </c>
      <c r="BM178" s="199" t="s">
        <v>782</v>
      </c>
    </row>
    <row r="179" spans="1:47" s="2" customFormat="1" ht="27">
      <c r="A179" s="34"/>
      <c r="B179" s="35"/>
      <c r="C179" s="36"/>
      <c r="D179" s="201" t="s">
        <v>143</v>
      </c>
      <c r="E179" s="36"/>
      <c r="F179" s="202" t="s">
        <v>783</v>
      </c>
      <c r="G179" s="36"/>
      <c r="H179" s="36"/>
      <c r="I179" s="203"/>
      <c r="J179" s="36"/>
      <c r="K179" s="36"/>
      <c r="L179" s="39"/>
      <c r="M179" s="204"/>
      <c r="N179" s="205"/>
      <c r="O179" s="71"/>
      <c r="P179" s="71"/>
      <c r="Q179" s="71"/>
      <c r="R179" s="71"/>
      <c r="S179" s="71"/>
      <c r="T179" s="72"/>
      <c r="U179" s="34"/>
      <c r="V179" s="34"/>
      <c r="W179" s="34"/>
      <c r="X179" s="34"/>
      <c r="Y179" s="34"/>
      <c r="Z179" s="34"/>
      <c r="AA179" s="34"/>
      <c r="AB179" s="34"/>
      <c r="AC179" s="34"/>
      <c r="AD179" s="34"/>
      <c r="AE179" s="34"/>
      <c r="AT179" s="17" t="s">
        <v>143</v>
      </c>
      <c r="AU179" s="17" t="s">
        <v>89</v>
      </c>
    </row>
    <row r="180" spans="1:47" s="2" customFormat="1" ht="27">
      <c r="A180" s="34"/>
      <c r="B180" s="35"/>
      <c r="C180" s="36"/>
      <c r="D180" s="201" t="s">
        <v>181</v>
      </c>
      <c r="E180" s="36"/>
      <c r="F180" s="206" t="s">
        <v>779</v>
      </c>
      <c r="G180" s="36"/>
      <c r="H180" s="36"/>
      <c r="I180" s="203"/>
      <c r="J180" s="36"/>
      <c r="K180" s="36"/>
      <c r="L180" s="39"/>
      <c r="M180" s="204"/>
      <c r="N180" s="205"/>
      <c r="O180" s="71"/>
      <c r="P180" s="71"/>
      <c r="Q180" s="71"/>
      <c r="R180" s="71"/>
      <c r="S180" s="71"/>
      <c r="T180" s="72"/>
      <c r="U180" s="34"/>
      <c r="V180" s="34"/>
      <c r="W180" s="34"/>
      <c r="X180" s="34"/>
      <c r="Y180" s="34"/>
      <c r="Z180" s="34"/>
      <c r="AA180" s="34"/>
      <c r="AB180" s="34"/>
      <c r="AC180" s="34"/>
      <c r="AD180" s="34"/>
      <c r="AE180" s="34"/>
      <c r="AT180" s="17" t="s">
        <v>181</v>
      </c>
      <c r="AU180" s="17" t="s">
        <v>89</v>
      </c>
    </row>
    <row r="181" spans="1:65" s="2" customFormat="1" ht="24.15" customHeight="1">
      <c r="A181" s="34"/>
      <c r="B181" s="35"/>
      <c r="C181" s="187" t="s">
        <v>210</v>
      </c>
      <c r="D181" s="187" t="s">
        <v>137</v>
      </c>
      <c r="E181" s="188" t="s">
        <v>784</v>
      </c>
      <c r="F181" s="189" t="s">
        <v>785</v>
      </c>
      <c r="G181" s="190" t="s">
        <v>452</v>
      </c>
      <c r="H181" s="191">
        <v>3</v>
      </c>
      <c r="I181" s="192"/>
      <c r="J181" s="193">
        <f>ROUND(I181*H181,2)</f>
        <v>0</v>
      </c>
      <c r="K181" s="194"/>
      <c r="L181" s="39"/>
      <c r="M181" s="195" t="s">
        <v>1</v>
      </c>
      <c r="N181" s="196" t="s">
        <v>44</v>
      </c>
      <c r="O181" s="71"/>
      <c r="P181" s="197">
        <f>O181*H181</f>
        <v>0</v>
      </c>
      <c r="Q181" s="197">
        <v>0</v>
      </c>
      <c r="R181" s="197">
        <f>Q181*H181</f>
        <v>0</v>
      </c>
      <c r="S181" s="197">
        <v>0</v>
      </c>
      <c r="T181" s="198">
        <f>S181*H181</f>
        <v>0</v>
      </c>
      <c r="U181" s="34"/>
      <c r="V181" s="34"/>
      <c r="W181" s="34"/>
      <c r="X181" s="34"/>
      <c r="Y181" s="34"/>
      <c r="Z181" s="34"/>
      <c r="AA181" s="34"/>
      <c r="AB181" s="34"/>
      <c r="AC181" s="34"/>
      <c r="AD181" s="34"/>
      <c r="AE181" s="34"/>
      <c r="AR181" s="199" t="s">
        <v>155</v>
      </c>
      <c r="AT181" s="199" t="s">
        <v>137</v>
      </c>
      <c r="AU181" s="199" t="s">
        <v>89</v>
      </c>
      <c r="AY181" s="17" t="s">
        <v>134</v>
      </c>
      <c r="BE181" s="200">
        <f>IF(N181="základní",J181,0)</f>
        <v>0</v>
      </c>
      <c r="BF181" s="200">
        <f>IF(N181="snížená",J181,0)</f>
        <v>0</v>
      </c>
      <c r="BG181" s="200">
        <f>IF(N181="zákl. přenesená",J181,0)</f>
        <v>0</v>
      </c>
      <c r="BH181" s="200">
        <f>IF(N181="sníž. přenesená",J181,0)</f>
        <v>0</v>
      </c>
      <c r="BI181" s="200">
        <f>IF(N181="nulová",J181,0)</f>
        <v>0</v>
      </c>
      <c r="BJ181" s="17" t="s">
        <v>87</v>
      </c>
      <c r="BK181" s="200">
        <f>ROUND(I181*H181,2)</f>
        <v>0</v>
      </c>
      <c r="BL181" s="17" t="s">
        <v>155</v>
      </c>
      <c r="BM181" s="199" t="s">
        <v>786</v>
      </c>
    </row>
    <row r="182" spans="1:47" s="2" customFormat="1" ht="27">
      <c r="A182" s="34"/>
      <c r="B182" s="35"/>
      <c r="C182" s="36"/>
      <c r="D182" s="201" t="s">
        <v>143</v>
      </c>
      <c r="E182" s="36"/>
      <c r="F182" s="202" t="s">
        <v>787</v>
      </c>
      <c r="G182" s="36"/>
      <c r="H182" s="36"/>
      <c r="I182" s="203"/>
      <c r="J182" s="36"/>
      <c r="K182" s="36"/>
      <c r="L182" s="39"/>
      <c r="M182" s="204"/>
      <c r="N182" s="205"/>
      <c r="O182" s="71"/>
      <c r="P182" s="71"/>
      <c r="Q182" s="71"/>
      <c r="R182" s="71"/>
      <c r="S182" s="71"/>
      <c r="T182" s="72"/>
      <c r="U182" s="34"/>
      <c r="V182" s="34"/>
      <c r="W182" s="34"/>
      <c r="X182" s="34"/>
      <c r="Y182" s="34"/>
      <c r="Z182" s="34"/>
      <c r="AA182" s="34"/>
      <c r="AB182" s="34"/>
      <c r="AC182" s="34"/>
      <c r="AD182" s="34"/>
      <c r="AE182" s="34"/>
      <c r="AT182" s="17" t="s">
        <v>143</v>
      </c>
      <c r="AU182" s="17" t="s">
        <v>89</v>
      </c>
    </row>
    <row r="183" spans="1:47" s="2" customFormat="1" ht="27">
      <c r="A183" s="34"/>
      <c r="B183" s="35"/>
      <c r="C183" s="36"/>
      <c r="D183" s="201" t="s">
        <v>181</v>
      </c>
      <c r="E183" s="36"/>
      <c r="F183" s="206" t="s">
        <v>779</v>
      </c>
      <c r="G183" s="36"/>
      <c r="H183" s="36"/>
      <c r="I183" s="203"/>
      <c r="J183" s="36"/>
      <c r="K183" s="36"/>
      <c r="L183" s="39"/>
      <c r="M183" s="204"/>
      <c r="N183" s="205"/>
      <c r="O183" s="71"/>
      <c r="P183" s="71"/>
      <c r="Q183" s="71"/>
      <c r="R183" s="71"/>
      <c r="S183" s="71"/>
      <c r="T183" s="72"/>
      <c r="U183" s="34"/>
      <c r="V183" s="34"/>
      <c r="W183" s="34"/>
      <c r="X183" s="34"/>
      <c r="Y183" s="34"/>
      <c r="Z183" s="34"/>
      <c r="AA183" s="34"/>
      <c r="AB183" s="34"/>
      <c r="AC183" s="34"/>
      <c r="AD183" s="34"/>
      <c r="AE183" s="34"/>
      <c r="AT183" s="17" t="s">
        <v>181</v>
      </c>
      <c r="AU183" s="17" t="s">
        <v>89</v>
      </c>
    </row>
    <row r="184" spans="1:65" s="2" customFormat="1" ht="33" customHeight="1">
      <c r="A184" s="34"/>
      <c r="B184" s="35"/>
      <c r="C184" s="187" t="s">
        <v>215</v>
      </c>
      <c r="D184" s="187" t="s">
        <v>137</v>
      </c>
      <c r="E184" s="188" t="s">
        <v>295</v>
      </c>
      <c r="F184" s="189" t="s">
        <v>296</v>
      </c>
      <c r="G184" s="190" t="s">
        <v>266</v>
      </c>
      <c r="H184" s="191">
        <v>474.82</v>
      </c>
      <c r="I184" s="192"/>
      <c r="J184" s="193">
        <f>ROUND(I184*H184,2)</f>
        <v>0</v>
      </c>
      <c r="K184" s="194"/>
      <c r="L184" s="39"/>
      <c r="M184" s="195" t="s">
        <v>1</v>
      </c>
      <c r="N184" s="196" t="s">
        <v>44</v>
      </c>
      <c r="O184" s="71"/>
      <c r="P184" s="197">
        <f>O184*H184</f>
        <v>0</v>
      </c>
      <c r="Q184" s="197">
        <v>0</v>
      </c>
      <c r="R184" s="197">
        <f>Q184*H184</f>
        <v>0</v>
      </c>
      <c r="S184" s="197">
        <v>0</v>
      </c>
      <c r="T184" s="198">
        <f>S184*H184</f>
        <v>0</v>
      </c>
      <c r="U184" s="34"/>
      <c r="V184" s="34"/>
      <c r="W184" s="34"/>
      <c r="X184" s="34"/>
      <c r="Y184" s="34"/>
      <c r="Z184" s="34"/>
      <c r="AA184" s="34"/>
      <c r="AB184" s="34"/>
      <c r="AC184" s="34"/>
      <c r="AD184" s="34"/>
      <c r="AE184" s="34"/>
      <c r="AR184" s="199" t="s">
        <v>155</v>
      </c>
      <c r="AT184" s="199" t="s">
        <v>137</v>
      </c>
      <c r="AU184" s="199" t="s">
        <v>89</v>
      </c>
      <c r="AY184" s="17" t="s">
        <v>134</v>
      </c>
      <c r="BE184" s="200">
        <f>IF(N184="základní",J184,0)</f>
        <v>0</v>
      </c>
      <c r="BF184" s="200">
        <f>IF(N184="snížená",J184,0)</f>
        <v>0</v>
      </c>
      <c r="BG184" s="200">
        <f>IF(N184="zákl. přenesená",J184,0)</f>
        <v>0</v>
      </c>
      <c r="BH184" s="200">
        <f>IF(N184="sníž. přenesená",J184,0)</f>
        <v>0</v>
      </c>
      <c r="BI184" s="200">
        <f>IF(N184="nulová",J184,0)</f>
        <v>0</v>
      </c>
      <c r="BJ184" s="17" t="s">
        <v>87</v>
      </c>
      <c r="BK184" s="200">
        <f>ROUND(I184*H184,2)</f>
        <v>0</v>
      </c>
      <c r="BL184" s="17" t="s">
        <v>155</v>
      </c>
      <c r="BM184" s="199" t="s">
        <v>788</v>
      </c>
    </row>
    <row r="185" spans="1:47" s="2" customFormat="1" ht="36">
      <c r="A185" s="34"/>
      <c r="B185" s="35"/>
      <c r="C185" s="36"/>
      <c r="D185" s="201" t="s">
        <v>143</v>
      </c>
      <c r="E185" s="36"/>
      <c r="F185" s="202" t="s">
        <v>298</v>
      </c>
      <c r="G185" s="36"/>
      <c r="H185" s="36"/>
      <c r="I185" s="203"/>
      <c r="J185" s="36"/>
      <c r="K185" s="36"/>
      <c r="L185" s="39"/>
      <c r="M185" s="204"/>
      <c r="N185" s="205"/>
      <c r="O185" s="71"/>
      <c r="P185" s="71"/>
      <c r="Q185" s="71"/>
      <c r="R185" s="71"/>
      <c r="S185" s="71"/>
      <c r="T185" s="72"/>
      <c r="U185" s="34"/>
      <c r="V185" s="34"/>
      <c r="W185" s="34"/>
      <c r="X185" s="34"/>
      <c r="Y185" s="34"/>
      <c r="Z185" s="34"/>
      <c r="AA185" s="34"/>
      <c r="AB185" s="34"/>
      <c r="AC185" s="34"/>
      <c r="AD185" s="34"/>
      <c r="AE185" s="34"/>
      <c r="AT185" s="17" t="s">
        <v>143</v>
      </c>
      <c r="AU185" s="17" t="s">
        <v>89</v>
      </c>
    </row>
    <row r="186" spans="1:47" s="2" customFormat="1" ht="10">
      <c r="A186" s="34"/>
      <c r="B186" s="35"/>
      <c r="C186" s="36"/>
      <c r="D186" s="207" t="s">
        <v>179</v>
      </c>
      <c r="E186" s="36"/>
      <c r="F186" s="208" t="s">
        <v>299</v>
      </c>
      <c r="G186" s="36"/>
      <c r="H186" s="36"/>
      <c r="I186" s="203"/>
      <c r="J186" s="36"/>
      <c r="K186" s="36"/>
      <c r="L186" s="39"/>
      <c r="M186" s="204"/>
      <c r="N186" s="205"/>
      <c r="O186" s="71"/>
      <c r="P186" s="71"/>
      <c r="Q186" s="71"/>
      <c r="R186" s="71"/>
      <c r="S186" s="71"/>
      <c r="T186" s="72"/>
      <c r="U186" s="34"/>
      <c r="V186" s="34"/>
      <c r="W186" s="34"/>
      <c r="X186" s="34"/>
      <c r="Y186" s="34"/>
      <c r="Z186" s="34"/>
      <c r="AA186" s="34"/>
      <c r="AB186" s="34"/>
      <c r="AC186" s="34"/>
      <c r="AD186" s="34"/>
      <c r="AE186" s="34"/>
      <c r="AT186" s="17" t="s">
        <v>179</v>
      </c>
      <c r="AU186" s="17" t="s">
        <v>89</v>
      </c>
    </row>
    <row r="187" spans="1:47" s="2" customFormat="1" ht="63">
      <c r="A187" s="34"/>
      <c r="B187" s="35"/>
      <c r="C187" s="36"/>
      <c r="D187" s="201" t="s">
        <v>181</v>
      </c>
      <c r="E187" s="36"/>
      <c r="F187" s="206" t="s">
        <v>300</v>
      </c>
      <c r="G187" s="36"/>
      <c r="H187" s="36"/>
      <c r="I187" s="203"/>
      <c r="J187" s="36"/>
      <c r="K187" s="36"/>
      <c r="L187" s="39"/>
      <c r="M187" s="204"/>
      <c r="N187" s="205"/>
      <c r="O187" s="71"/>
      <c r="P187" s="71"/>
      <c r="Q187" s="71"/>
      <c r="R187" s="71"/>
      <c r="S187" s="71"/>
      <c r="T187" s="72"/>
      <c r="U187" s="34"/>
      <c r="V187" s="34"/>
      <c r="W187" s="34"/>
      <c r="X187" s="34"/>
      <c r="Y187" s="34"/>
      <c r="Z187" s="34"/>
      <c r="AA187" s="34"/>
      <c r="AB187" s="34"/>
      <c r="AC187" s="34"/>
      <c r="AD187" s="34"/>
      <c r="AE187" s="34"/>
      <c r="AT187" s="17" t="s">
        <v>181</v>
      </c>
      <c r="AU187" s="17" t="s">
        <v>89</v>
      </c>
    </row>
    <row r="188" spans="1:47" s="2" customFormat="1" ht="18">
      <c r="A188" s="34"/>
      <c r="B188" s="35"/>
      <c r="C188" s="36"/>
      <c r="D188" s="201" t="s">
        <v>144</v>
      </c>
      <c r="E188" s="36"/>
      <c r="F188" s="206" t="s">
        <v>301</v>
      </c>
      <c r="G188" s="36"/>
      <c r="H188" s="36"/>
      <c r="I188" s="203"/>
      <c r="J188" s="36"/>
      <c r="K188" s="36"/>
      <c r="L188" s="39"/>
      <c r="M188" s="204"/>
      <c r="N188" s="205"/>
      <c r="O188" s="71"/>
      <c r="P188" s="71"/>
      <c r="Q188" s="71"/>
      <c r="R188" s="71"/>
      <c r="S188" s="71"/>
      <c r="T188" s="72"/>
      <c r="U188" s="34"/>
      <c r="V188" s="34"/>
      <c r="W188" s="34"/>
      <c r="X188" s="34"/>
      <c r="Y188" s="34"/>
      <c r="Z188" s="34"/>
      <c r="AA188" s="34"/>
      <c r="AB188" s="34"/>
      <c r="AC188" s="34"/>
      <c r="AD188" s="34"/>
      <c r="AE188" s="34"/>
      <c r="AT188" s="17" t="s">
        <v>144</v>
      </c>
      <c r="AU188" s="17" t="s">
        <v>89</v>
      </c>
    </row>
    <row r="189" spans="2:51" s="13" customFormat="1" ht="10">
      <c r="B189" s="213"/>
      <c r="C189" s="214"/>
      <c r="D189" s="201" t="s">
        <v>244</v>
      </c>
      <c r="E189" s="215" t="s">
        <v>1</v>
      </c>
      <c r="F189" s="216" t="s">
        <v>789</v>
      </c>
      <c r="G189" s="214"/>
      <c r="H189" s="217">
        <v>474.82</v>
      </c>
      <c r="I189" s="218"/>
      <c r="J189" s="214"/>
      <c r="K189" s="214"/>
      <c r="L189" s="219"/>
      <c r="M189" s="220"/>
      <c r="N189" s="221"/>
      <c r="O189" s="221"/>
      <c r="P189" s="221"/>
      <c r="Q189" s="221"/>
      <c r="R189" s="221"/>
      <c r="S189" s="221"/>
      <c r="T189" s="222"/>
      <c r="AT189" s="223" t="s">
        <v>244</v>
      </c>
      <c r="AU189" s="223" t="s">
        <v>89</v>
      </c>
      <c r="AV189" s="13" t="s">
        <v>89</v>
      </c>
      <c r="AW189" s="13" t="s">
        <v>36</v>
      </c>
      <c r="AX189" s="13" t="s">
        <v>79</v>
      </c>
      <c r="AY189" s="223" t="s">
        <v>134</v>
      </c>
    </row>
    <row r="190" spans="1:65" s="2" customFormat="1" ht="24.15" customHeight="1">
      <c r="A190" s="34"/>
      <c r="B190" s="35"/>
      <c r="C190" s="187" t="s">
        <v>8</v>
      </c>
      <c r="D190" s="187" t="s">
        <v>137</v>
      </c>
      <c r="E190" s="188" t="s">
        <v>790</v>
      </c>
      <c r="F190" s="189" t="s">
        <v>791</v>
      </c>
      <c r="G190" s="190" t="s">
        <v>266</v>
      </c>
      <c r="H190" s="191">
        <v>61.2</v>
      </c>
      <c r="I190" s="192"/>
      <c r="J190" s="193">
        <f>ROUND(I190*H190,2)</f>
        <v>0</v>
      </c>
      <c r="K190" s="194"/>
      <c r="L190" s="39"/>
      <c r="M190" s="195" t="s">
        <v>1</v>
      </c>
      <c r="N190" s="196" t="s">
        <v>44</v>
      </c>
      <c r="O190" s="71"/>
      <c r="P190" s="197">
        <f>O190*H190</f>
        <v>0</v>
      </c>
      <c r="Q190" s="197">
        <v>0</v>
      </c>
      <c r="R190" s="197">
        <f>Q190*H190</f>
        <v>0</v>
      </c>
      <c r="S190" s="197">
        <v>0</v>
      </c>
      <c r="T190" s="198">
        <f>S190*H190</f>
        <v>0</v>
      </c>
      <c r="U190" s="34"/>
      <c r="V190" s="34"/>
      <c r="W190" s="34"/>
      <c r="X190" s="34"/>
      <c r="Y190" s="34"/>
      <c r="Z190" s="34"/>
      <c r="AA190" s="34"/>
      <c r="AB190" s="34"/>
      <c r="AC190" s="34"/>
      <c r="AD190" s="34"/>
      <c r="AE190" s="34"/>
      <c r="AR190" s="199" t="s">
        <v>155</v>
      </c>
      <c r="AT190" s="199" t="s">
        <v>137</v>
      </c>
      <c r="AU190" s="199" t="s">
        <v>89</v>
      </c>
      <c r="AY190" s="17" t="s">
        <v>134</v>
      </c>
      <c r="BE190" s="200">
        <f>IF(N190="základní",J190,0)</f>
        <v>0</v>
      </c>
      <c r="BF190" s="200">
        <f>IF(N190="snížená",J190,0)</f>
        <v>0</v>
      </c>
      <c r="BG190" s="200">
        <f>IF(N190="zákl. přenesená",J190,0)</f>
        <v>0</v>
      </c>
      <c r="BH190" s="200">
        <f>IF(N190="sníž. přenesená",J190,0)</f>
        <v>0</v>
      </c>
      <c r="BI190" s="200">
        <f>IF(N190="nulová",J190,0)</f>
        <v>0</v>
      </c>
      <c r="BJ190" s="17" t="s">
        <v>87</v>
      </c>
      <c r="BK190" s="200">
        <f>ROUND(I190*H190,2)</f>
        <v>0</v>
      </c>
      <c r="BL190" s="17" t="s">
        <v>155</v>
      </c>
      <c r="BM190" s="199" t="s">
        <v>792</v>
      </c>
    </row>
    <row r="191" spans="1:47" s="2" customFormat="1" ht="27">
      <c r="A191" s="34"/>
      <c r="B191" s="35"/>
      <c r="C191" s="36"/>
      <c r="D191" s="201" t="s">
        <v>143</v>
      </c>
      <c r="E191" s="36"/>
      <c r="F191" s="202" t="s">
        <v>793</v>
      </c>
      <c r="G191" s="36"/>
      <c r="H191" s="36"/>
      <c r="I191" s="203"/>
      <c r="J191" s="36"/>
      <c r="K191" s="36"/>
      <c r="L191" s="39"/>
      <c r="M191" s="204"/>
      <c r="N191" s="205"/>
      <c r="O191" s="71"/>
      <c r="P191" s="71"/>
      <c r="Q191" s="71"/>
      <c r="R191" s="71"/>
      <c r="S191" s="71"/>
      <c r="T191" s="72"/>
      <c r="U191" s="34"/>
      <c r="V191" s="34"/>
      <c r="W191" s="34"/>
      <c r="X191" s="34"/>
      <c r="Y191" s="34"/>
      <c r="Z191" s="34"/>
      <c r="AA191" s="34"/>
      <c r="AB191" s="34"/>
      <c r="AC191" s="34"/>
      <c r="AD191" s="34"/>
      <c r="AE191" s="34"/>
      <c r="AT191" s="17" t="s">
        <v>143</v>
      </c>
      <c r="AU191" s="17" t="s">
        <v>89</v>
      </c>
    </row>
    <row r="192" spans="1:47" s="2" customFormat="1" ht="10">
      <c r="A192" s="34"/>
      <c r="B192" s="35"/>
      <c r="C192" s="36"/>
      <c r="D192" s="207" t="s">
        <v>179</v>
      </c>
      <c r="E192" s="36"/>
      <c r="F192" s="208" t="s">
        <v>794</v>
      </c>
      <c r="G192" s="36"/>
      <c r="H192" s="36"/>
      <c r="I192" s="203"/>
      <c r="J192" s="36"/>
      <c r="K192" s="36"/>
      <c r="L192" s="39"/>
      <c r="M192" s="204"/>
      <c r="N192" s="205"/>
      <c r="O192" s="71"/>
      <c r="P192" s="71"/>
      <c r="Q192" s="71"/>
      <c r="R192" s="71"/>
      <c r="S192" s="71"/>
      <c r="T192" s="72"/>
      <c r="U192" s="34"/>
      <c r="V192" s="34"/>
      <c r="W192" s="34"/>
      <c r="X192" s="34"/>
      <c r="Y192" s="34"/>
      <c r="Z192" s="34"/>
      <c r="AA192" s="34"/>
      <c r="AB192" s="34"/>
      <c r="AC192" s="34"/>
      <c r="AD192" s="34"/>
      <c r="AE192" s="34"/>
      <c r="AT192" s="17" t="s">
        <v>179</v>
      </c>
      <c r="AU192" s="17" t="s">
        <v>89</v>
      </c>
    </row>
    <row r="193" spans="1:47" s="2" customFormat="1" ht="18">
      <c r="A193" s="34"/>
      <c r="B193" s="35"/>
      <c r="C193" s="36"/>
      <c r="D193" s="201" t="s">
        <v>144</v>
      </c>
      <c r="E193" s="36"/>
      <c r="F193" s="206" t="s">
        <v>795</v>
      </c>
      <c r="G193" s="36"/>
      <c r="H193" s="36"/>
      <c r="I193" s="203"/>
      <c r="J193" s="36"/>
      <c r="K193" s="36"/>
      <c r="L193" s="39"/>
      <c r="M193" s="204"/>
      <c r="N193" s="205"/>
      <c r="O193" s="71"/>
      <c r="P193" s="71"/>
      <c r="Q193" s="71"/>
      <c r="R193" s="71"/>
      <c r="S193" s="71"/>
      <c r="T193" s="72"/>
      <c r="U193" s="34"/>
      <c r="V193" s="34"/>
      <c r="W193" s="34"/>
      <c r="X193" s="34"/>
      <c r="Y193" s="34"/>
      <c r="Z193" s="34"/>
      <c r="AA193" s="34"/>
      <c r="AB193" s="34"/>
      <c r="AC193" s="34"/>
      <c r="AD193" s="34"/>
      <c r="AE193" s="34"/>
      <c r="AT193" s="17" t="s">
        <v>144</v>
      </c>
      <c r="AU193" s="17" t="s">
        <v>89</v>
      </c>
    </row>
    <row r="194" spans="2:51" s="13" customFormat="1" ht="10">
      <c r="B194" s="213"/>
      <c r="C194" s="214"/>
      <c r="D194" s="201" t="s">
        <v>244</v>
      </c>
      <c r="E194" s="215" t="s">
        <v>1</v>
      </c>
      <c r="F194" s="216" t="s">
        <v>796</v>
      </c>
      <c r="G194" s="214"/>
      <c r="H194" s="217">
        <v>61.2</v>
      </c>
      <c r="I194" s="218"/>
      <c r="J194" s="214"/>
      <c r="K194" s="214"/>
      <c r="L194" s="219"/>
      <c r="M194" s="220"/>
      <c r="N194" s="221"/>
      <c r="O194" s="221"/>
      <c r="P194" s="221"/>
      <c r="Q194" s="221"/>
      <c r="R194" s="221"/>
      <c r="S194" s="221"/>
      <c r="T194" s="222"/>
      <c r="AT194" s="223" t="s">
        <v>244</v>
      </c>
      <c r="AU194" s="223" t="s">
        <v>89</v>
      </c>
      <c r="AV194" s="13" t="s">
        <v>89</v>
      </c>
      <c r="AW194" s="13" t="s">
        <v>36</v>
      </c>
      <c r="AX194" s="13" t="s">
        <v>79</v>
      </c>
      <c r="AY194" s="223" t="s">
        <v>134</v>
      </c>
    </row>
    <row r="195" spans="1:65" s="2" customFormat="1" ht="16.5" customHeight="1">
      <c r="A195" s="34"/>
      <c r="B195" s="35"/>
      <c r="C195" s="187" t="s">
        <v>344</v>
      </c>
      <c r="D195" s="187" t="s">
        <v>137</v>
      </c>
      <c r="E195" s="188" t="s">
        <v>309</v>
      </c>
      <c r="F195" s="189" t="s">
        <v>310</v>
      </c>
      <c r="G195" s="190" t="s">
        <v>266</v>
      </c>
      <c r="H195" s="191">
        <v>474.82</v>
      </c>
      <c r="I195" s="192"/>
      <c r="J195" s="193">
        <f>ROUND(I195*H195,2)</f>
        <v>0</v>
      </c>
      <c r="K195" s="194"/>
      <c r="L195" s="39"/>
      <c r="M195" s="195" t="s">
        <v>1</v>
      </c>
      <c r="N195" s="196" t="s">
        <v>44</v>
      </c>
      <c r="O195" s="71"/>
      <c r="P195" s="197">
        <f>O195*H195</f>
        <v>0</v>
      </c>
      <c r="Q195" s="197">
        <v>0</v>
      </c>
      <c r="R195" s="197">
        <f>Q195*H195</f>
        <v>0</v>
      </c>
      <c r="S195" s="197">
        <v>0</v>
      </c>
      <c r="T195" s="198">
        <f>S195*H195</f>
        <v>0</v>
      </c>
      <c r="U195" s="34"/>
      <c r="V195" s="34"/>
      <c r="W195" s="34"/>
      <c r="X195" s="34"/>
      <c r="Y195" s="34"/>
      <c r="Z195" s="34"/>
      <c r="AA195" s="34"/>
      <c r="AB195" s="34"/>
      <c r="AC195" s="34"/>
      <c r="AD195" s="34"/>
      <c r="AE195" s="34"/>
      <c r="AR195" s="199" t="s">
        <v>155</v>
      </c>
      <c r="AT195" s="199" t="s">
        <v>137</v>
      </c>
      <c r="AU195" s="199" t="s">
        <v>89</v>
      </c>
      <c r="AY195" s="17" t="s">
        <v>134</v>
      </c>
      <c r="BE195" s="200">
        <f>IF(N195="základní",J195,0)</f>
        <v>0</v>
      </c>
      <c r="BF195" s="200">
        <f>IF(N195="snížená",J195,0)</f>
        <v>0</v>
      </c>
      <c r="BG195" s="200">
        <f>IF(N195="zákl. přenesená",J195,0)</f>
        <v>0</v>
      </c>
      <c r="BH195" s="200">
        <f>IF(N195="sníž. přenesená",J195,0)</f>
        <v>0</v>
      </c>
      <c r="BI195" s="200">
        <f>IF(N195="nulová",J195,0)</f>
        <v>0</v>
      </c>
      <c r="BJ195" s="17" t="s">
        <v>87</v>
      </c>
      <c r="BK195" s="200">
        <f>ROUND(I195*H195,2)</f>
        <v>0</v>
      </c>
      <c r="BL195" s="17" t="s">
        <v>155</v>
      </c>
      <c r="BM195" s="199" t="s">
        <v>797</v>
      </c>
    </row>
    <row r="196" spans="1:47" s="2" customFormat="1" ht="10">
      <c r="A196" s="34"/>
      <c r="B196" s="35"/>
      <c r="C196" s="36"/>
      <c r="D196" s="201" t="s">
        <v>143</v>
      </c>
      <c r="E196" s="36"/>
      <c r="F196" s="202" t="s">
        <v>312</v>
      </c>
      <c r="G196" s="36"/>
      <c r="H196" s="36"/>
      <c r="I196" s="203"/>
      <c r="J196" s="36"/>
      <c r="K196" s="36"/>
      <c r="L196" s="39"/>
      <c r="M196" s="204"/>
      <c r="N196" s="205"/>
      <c r="O196" s="71"/>
      <c r="P196" s="71"/>
      <c r="Q196" s="71"/>
      <c r="R196" s="71"/>
      <c r="S196" s="71"/>
      <c r="T196" s="72"/>
      <c r="U196" s="34"/>
      <c r="V196" s="34"/>
      <c r="W196" s="34"/>
      <c r="X196" s="34"/>
      <c r="Y196" s="34"/>
      <c r="Z196" s="34"/>
      <c r="AA196" s="34"/>
      <c r="AB196" s="34"/>
      <c r="AC196" s="34"/>
      <c r="AD196" s="34"/>
      <c r="AE196" s="34"/>
      <c r="AT196" s="17" t="s">
        <v>143</v>
      </c>
      <c r="AU196" s="17" t="s">
        <v>89</v>
      </c>
    </row>
    <row r="197" spans="1:47" s="2" customFormat="1" ht="261">
      <c r="A197" s="34"/>
      <c r="B197" s="35"/>
      <c r="C197" s="36"/>
      <c r="D197" s="201" t="s">
        <v>181</v>
      </c>
      <c r="E197" s="36"/>
      <c r="F197" s="206" t="s">
        <v>313</v>
      </c>
      <c r="G197" s="36"/>
      <c r="H197" s="36"/>
      <c r="I197" s="203"/>
      <c r="J197" s="36"/>
      <c r="K197" s="36"/>
      <c r="L197" s="39"/>
      <c r="M197" s="204"/>
      <c r="N197" s="205"/>
      <c r="O197" s="71"/>
      <c r="P197" s="71"/>
      <c r="Q197" s="71"/>
      <c r="R197" s="71"/>
      <c r="S197" s="71"/>
      <c r="T197" s="72"/>
      <c r="U197" s="34"/>
      <c r="V197" s="34"/>
      <c r="W197" s="34"/>
      <c r="X197" s="34"/>
      <c r="Y197" s="34"/>
      <c r="Z197" s="34"/>
      <c r="AA197" s="34"/>
      <c r="AB197" s="34"/>
      <c r="AC197" s="34"/>
      <c r="AD197" s="34"/>
      <c r="AE197" s="34"/>
      <c r="AT197" s="17" t="s">
        <v>181</v>
      </c>
      <c r="AU197" s="17" t="s">
        <v>89</v>
      </c>
    </row>
    <row r="198" spans="2:51" s="13" customFormat="1" ht="10">
      <c r="B198" s="213"/>
      <c r="C198" s="214"/>
      <c r="D198" s="201" t="s">
        <v>244</v>
      </c>
      <c r="E198" s="215" t="s">
        <v>1</v>
      </c>
      <c r="F198" s="216" t="s">
        <v>798</v>
      </c>
      <c r="G198" s="214"/>
      <c r="H198" s="217">
        <v>474.82</v>
      </c>
      <c r="I198" s="218"/>
      <c r="J198" s="214"/>
      <c r="K198" s="214"/>
      <c r="L198" s="219"/>
      <c r="M198" s="220"/>
      <c r="N198" s="221"/>
      <c r="O198" s="221"/>
      <c r="P198" s="221"/>
      <c r="Q198" s="221"/>
      <c r="R198" s="221"/>
      <c r="S198" s="221"/>
      <c r="T198" s="222"/>
      <c r="AT198" s="223" t="s">
        <v>244</v>
      </c>
      <c r="AU198" s="223" t="s">
        <v>89</v>
      </c>
      <c r="AV198" s="13" t="s">
        <v>89</v>
      </c>
      <c r="AW198" s="13" t="s">
        <v>36</v>
      </c>
      <c r="AX198" s="13" t="s">
        <v>87</v>
      </c>
      <c r="AY198" s="223" t="s">
        <v>134</v>
      </c>
    </row>
    <row r="199" spans="1:65" s="2" customFormat="1" ht="24.15" customHeight="1">
      <c r="A199" s="34"/>
      <c r="B199" s="35"/>
      <c r="C199" s="187" t="s">
        <v>354</v>
      </c>
      <c r="D199" s="187" t="s">
        <v>137</v>
      </c>
      <c r="E199" s="188" t="s">
        <v>315</v>
      </c>
      <c r="F199" s="189" t="s">
        <v>316</v>
      </c>
      <c r="G199" s="190" t="s">
        <v>317</v>
      </c>
      <c r="H199" s="191">
        <v>949.64</v>
      </c>
      <c r="I199" s="192"/>
      <c r="J199" s="193">
        <f>ROUND(I199*H199,2)</f>
        <v>0</v>
      </c>
      <c r="K199" s="194"/>
      <c r="L199" s="39"/>
      <c r="M199" s="195" t="s">
        <v>1</v>
      </c>
      <c r="N199" s="196" t="s">
        <v>44</v>
      </c>
      <c r="O199" s="71"/>
      <c r="P199" s="197">
        <f>O199*H199</f>
        <v>0</v>
      </c>
      <c r="Q199" s="197">
        <v>0</v>
      </c>
      <c r="R199" s="197">
        <f>Q199*H199</f>
        <v>0</v>
      </c>
      <c r="S199" s="197">
        <v>0</v>
      </c>
      <c r="T199" s="198">
        <f>S199*H199</f>
        <v>0</v>
      </c>
      <c r="U199" s="34"/>
      <c r="V199" s="34"/>
      <c r="W199" s="34"/>
      <c r="X199" s="34"/>
      <c r="Y199" s="34"/>
      <c r="Z199" s="34"/>
      <c r="AA199" s="34"/>
      <c r="AB199" s="34"/>
      <c r="AC199" s="34"/>
      <c r="AD199" s="34"/>
      <c r="AE199" s="34"/>
      <c r="AR199" s="199" t="s">
        <v>155</v>
      </c>
      <c r="AT199" s="199" t="s">
        <v>137</v>
      </c>
      <c r="AU199" s="199" t="s">
        <v>89</v>
      </c>
      <c r="AY199" s="17" t="s">
        <v>134</v>
      </c>
      <c r="BE199" s="200">
        <f>IF(N199="základní",J199,0)</f>
        <v>0</v>
      </c>
      <c r="BF199" s="200">
        <f>IF(N199="snížená",J199,0)</f>
        <v>0</v>
      </c>
      <c r="BG199" s="200">
        <f>IF(N199="zákl. přenesená",J199,0)</f>
        <v>0</v>
      </c>
      <c r="BH199" s="200">
        <f>IF(N199="sníž. přenesená",J199,0)</f>
        <v>0</v>
      </c>
      <c r="BI199" s="200">
        <f>IF(N199="nulová",J199,0)</f>
        <v>0</v>
      </c>
      <c r="BJ199" s="17" t="s">
        <v>87</v>
      </c>
      <c r="BK199" s="200">
        <f>ROUND(I199*H199,2)</f>
        <v>0</v>
      </c>
      <c r="BL199" s="17" t="s">
        <v>155</v>
      </c>
      <c r="BM199" s="199" t="s">
        <v>799</v>
      </c>
    </row>
    <row r="200" spans="1:47" s="2" customFormat="1" ht="27">
      <c r="A200" s="34"/>
      <c r="B200" s="35"/>
      <c r="C200" s="36"/>
      <c r="D200" s="201" t="s">
        <v>143</v>
      </c>
      <c r="E200" s="36"/>
      <c r="F200" s="202" t="s">
        <v>319</v>
      </c>
      <c r="G200" s="36"/>
      <c r="H200" s="36"/>
      <c r="I200" s="203"/>
      <c r="J200" s="36"/>
      <c r="K200" s="36"/>
      <c r="L200" s="39"/>
      <c r="M200" s="204"/>
      <c r="N200" s="205"/>
      <c r="O200" s="71"/>
      <c r="P200" s="71"/>
      <c r="Q200" s="71"/>
      <c r="R200" s="71"/>
      <c r="S200" s="71"/>
      <c r="T200" s="72"/>
      <c r="U200" s="34"/>
      <c r="V200" s="34"/>
      <c r="W200" s="34"/>
      <c r="X200" s="34"/>
      <c r="Y200" s="34"/>
      <c r="Z200" s="34"/>
      <c r="AA200" s="34"/>
      <c r="AB200" s="34"/>
      <c r="AC200" s="34"/>
      <c r="AD200" s="34"/>
      <c r="AE200" s="34"/>
      <c r="AT200" s="17" t="s">
        <v>143</v>
      </c>
      <c r="AU200" s="17" t="s">
        <v>89</v>
      </c>
    </row>
    <row r="201" spans="1:47" s="2" customFormat="1" ht="27">
      <c r="A201" s="34"/>
      <c r="B201" s="35"/>
      <c r="C201" s="36"/>
      <c r="D201" s="201" t="s">
        <v>181</v>
      </c>
      <c r="E201" s="36"/>
      <c r="F201" s="206" t="s">
        <v>320</v>
      </c>
      <c r="G201" s="36"/>
      <c r="H201" s="36"/>
      <c r="I201" s="203"/>
      <c r="J201" s="36"/>
      <c r="K201" s="36"/>
      <c r="L201" s="39"/>
      <c r="M201" s="204"/>
      <c r="N201" s="205"/>
      <c r="O201" s="71"/>
      <c r="P201" s="71"/>
      <c r="Q201" s="71"/>
      <c r="R201" s="71"/>
      <c r="S201" s="71"/>
      <c r="T201" s="72"/>
      <c r="U201" s="34"/>
      <c r="V201" s="34"/>
      <c r="W201" s="34"/>
      <c r="X201" s="34"/>
      <c r="Y201" s="34"/>
      <c r="Z201" s="34"/>
      <c r="AA201" s="34"/>
      <c r="AB201" s="34"/>
      <c r="AC201" s="34"/>
      <c r="AD201" s="34"/>
      <c r="AE201" s="34"/>
      <c r="AT201" s="17" t="s">
        <v>181</v>
      </c>
      <c r="AU201" s="17" t="s">
        <v>89</v>
      </c>
    </row>
    <row r="202" spans="2:51" s="13" customFormat="1" ht="10">
      <c r="B202" s="213"/>
      <c r="C202" s="214"/>
      <c r="D202" s="201" t="s">
        <v>244</v>
      </c>
      <c r="E202" s="214"/>
      <c r="F202" s="216" t="s">
        <v>800</v>
      </c>
      <c r="G202" s="214"/>
      <c r="H202" s="217">
        <v>949.64</v>
      </c>
      <c r="I202" s="218"/>
      <c r="J202" s="214"/>
      <c r="K202" s="214"/>
      <c r="L202" s="219"/>
      <c r="M202" s="220"/>
      <c r="N202" s="221"/>
      <c r="O202" s="221"/>
      <c r="P202" s="221"/>
      <c r="Q202" s="221"/>
      <c r="R202" s="221"/>
      <c r="S202" s="221"/>
      <c r="T202" s="222"/>
      <c r="AT202" s="223" t="s">
        <v>244</v>
      </c>
      <c r="AU202" s="223" t="s">
        <v>89</v>
      </c>
      <c r="AV202" s="13" t="s">
        <v>89</v>
      </c>
      <c r="AW202" s="13" t="s">
        <v>4</v>
      </c>
      <c r="AX202" s="13" t="s">
        <v>87</v>
      </c>
      <c r="AY202" s="223" t="s">
        <v>134</v>
      </c>
    </row>
    <row r="203" spans="1:65" s="2" customFormat="1" ht="24.15" customHeight="1">
      <c r="A203" s="34"/>
      <c r="B203" s="35"/>
      <c r="C203" s="187" t="s">
        <v>361</v>
      </c>
      <c r="D203" s="187" t="s">
        <v>137</v>
      </c>
      <c r="E203" s="188" t="s">
        <v>801</v>
      </c>
      <c r="F203" s="189" t="s">
        <v>802</v>
      </c>
      <c r="G203" s="190" t="s">
        <v>234</v>
      </c>
      <c r="H203" s="191">
        <v>1530</v>
      </c>
      <c r="I203" s="192"/>
      <c r="J203" s="193">
        <f>ROUND(I203*H203,2)</f>
        <v>0</v>
      </c>
      <c r="K203" s="194"/>
      <c r="L203" s="39"/>
      <c r="M203" s="195" t="s">
        <v>1</v>
      </c>
      <c r="N203" s="196" t="s">
        <v>44</v>
      </c>
      <c r="O203" s="71"/>
      <c r="P203" s="197">
        <f>O203*H203</f>
        <v>0</v>
      </c>
      <c r="Q203" s="197">
        <v>0</v>
      </c>
      <c r="R203" s="197">
        <f>Q203*H203</f>
        <v>0</v>
      </c>
      <c r="S203" s="197">
        <v>0</v>
      </c>
      <c r="T203" s="198">
        <f>S203*H203</f>
        <v>0</v>
      </c>
      <c r="U203" s="34"/>
      <c r="V203" s="34"/>
      <c r="W203" s="34"/>
      <c r="X203" s="34"/>
      <c r="Y203" s="34"/>
      <c r="Z203" s="34"/>
      <c r="AA203" s="34"/>
      <c r="AB203" s="34"/>
      <c r="AC203" s="34"/>
      <c r="AD203" s="34"/>
      <c r="AE203" s="34"/>
      <c r="AR203" s="199" t="s">
        <v>155</v>
      </c>
      <c r="AT203" s="199" t="s">
        <v>137</v>
      </c>
      <c r="AU203" s="199" t="s">
        <v>89</v>
      </c>
      <c r="AY203" s="17" t="s">
        <v>134</v>
      </c>
      <c r="BE203" s="200">
        <f>IF(N203="základní",J203,0)</f>
        <v>0</v>
      </c>
      <c r="BF203" s="200">
        <f>IF(N203="snížená",J203,0)</f>
        <v>0</v>
      </c>
      <c r="BG203" s="200">
        <f>IF(N203="zákl. přenesená",J203,0)</f>
        <v>0</v>
      </c>
      <c r="BH203" s="200">
        <f>IF(N203="sníž. přenesená",J203,0)</f>
        <v>0</v>
      </c>
      <c r="BI203" s="200">
        <f>IF(N203="nulová",J203,0)</f>
        <v>0</v>
      </c>
      <c r="BJ203" s="17" t="s">
        <v>87</v>
      </c>
      <c r="BK203" s="200">
        <f>ROUND(I203*H203,2)</f>
        <v>0</v>
      </c>
      <c r="BL203" s="17" t="s">
        <v>155</v>
      </c>
      <c r="BM203" s="199" t="s">
        <v>803</v>
      </c>
    </row>
    <row r="204" spans="1:47" s="2" customFormat="1" ht="18">
      <c r="A204" s="34"/>
      <c r="B204" s="35"/>
      <c r="C204" s="36"/>
      <c r="D204" s="201" t="s">
        <v>143</v>
      </c>
      <c r="E204" s="36"/>
      <c r="F204" s="202" t="s">
        <v>804</v>
      </c>
      <c r="G204" s="36"/>
      <c r="H204" s="36"/>
      <c r="I204" s="203"/>
      <c r="J204" s="36"/>
      <c r="K204" s="36"/>
      <c r="L204" s="39"/>
      <c r="M204" s="204"/>
      <c r="N204" s="205"/>
      <c r="O204" s="71"/>
      <c r="P204" s="71"/>
      <c r="Q204" s="71"/>
      <c r="R204" s="71"/>
      <c r="S204" s="71"/>
      <c r="T204" s="72"/>
      <c r="U204" s="34"/>
      <c r="V204" s="34"/>
      <c r="W204" s="34"/>
      <c r="X204" s="34"/>
      <c r="Y204" s="34"/>
      <c r="Z204" s="34"/>
      <c r="AA204" s="34"/>
      <c r="AB204" s="34"/>
      <c r="AC204" s="34"/>
      <c r="AD204" s="34"/>
      <c r="AE204" s="34"/>
      <c r="AT204" s="17" t="s">
        <v>143</v>
      </c>
      <c r="AU204" s="17" t="s">
        <v>89</v>
      </c>
    </row>
    <row r="205" spans="1:47" s="2" customFormat="1" ht="10">
      <c r="A205" s="34"/>
      <c r="B205" s="35"/>
      <c r="C205" s="36"/>
      <c r="D205" s="207" t="s">
        <v>179</v>
      </c>
      <c r="E205" s="36"/>
      <c r="F205" s="208" t="s">
        <v>805</v>
      </c>
      <c r="G205" s="36"/>
      <c r="H205" s="36"/>
      <c r="I205" s="203"/>
      <c r="J205" s="36"/>
      <c r="K205" s="36"/>
      <c r="L205" s="39"/>
      <c r="M205" s="204"/>
      <c r="N205" s="205"/>
      <c r="O205" s="71"/>
      <c r="P205" s="71"/>
      <c r="Q205" s="71"/>
      <c r="R205" s="71"/>
      <c r="S205" s="71"/>
      <c r="T205" s="72"/>
      <c r="U205" s="34"/>
      <c r="V205" s="34"/>
      <c r="W205" s="34"/>
      <c r="X205" s="34"/>
      <c r="Y205" s="34"/>
      <c r="Z205" s="34"/>
      <c r="AA205" s="34"/>
      <c r="AB205" s="34"/>
      <c r="AC205" s="34"/>
      <c r="AD205" s="34"/>
      <c r="AE205" s="34"/>
      <c r="AT205" s="17" t="s">
        <v>179</v>
      </c>
      <c r="AU205" s="17" t="s">
        <v>89</v>
      </c>
    </row>
    <row r="206" spans="2:51" s="13" customFormat="1" ht="10">
      <c r="B206" s="213"/>
      <c r="C206" s="214"/>
      <c r="D206" s="201" t="s">
        <v>244</v>
      </c>
      <c r="E206" s="215" t="s">
        <v>1</v>
      </c>
      <c r="F206" s="216" t="s">
        <v>806</v>
      </c>
      <c r="G206" s="214"/>
      <c r="H206" s="217">
        <v>1530</v>
      </c>
      <c r="I206" s="218"/>
      <c r="J206" s="214"/>
      <c r="K206" s="214"/>
      <c r="L206" s="219"/>
      <c r="M206" s="220"/>
      <c r="N206" s="221"/>
      <c r="O206" s="221"/>
      <c r="P206" s="221"/>
      <c r="Q206" s="221"/>
      <c r="R206" s="221"/>
      <c r="S206" s="221"/>
      <c r="T206" s="222"/>
      <c r="AT206" s="223" t="s">
        <v>244</v>
      </c>
      <c r="AU206" s="223" t="s">
        <v>89</v>
      </c>
      <c r="AV206" s="13" t="s">
        <v>89</v>
      </c>
      <c r="AW206" s="13" t="s">
        <v>36</v>
      </c>
      <c r="AX206" s="13" t="s">
        <v>87</v>
      </c>
      <c r="AY206" s="223" t="s">
        <v>134</v>
      </c>
    </row>
    <row r="207" spans="1:65" s="2" customFormat="1" ht="33" customHeight="1">
      <c r="A207" s="34"/>
      <c r="B207" s="35"/>
      <c r="C207" s="187" t="s">
        <v>366</v>
      </c>
      <c r="D207" s="187" t="s">
        <v>137</v>
      </c>
      <c r="E207" s="188" t="s">
        <v>807</v>
      </c>
      <c r="F207" s="189" t="s">
        <v>808</v>
      </c>
      <c r="G207" s="190" t="s">
        <v>234</v>
      </c>
      <c r="H207" s="191">
        <v>204</v>
      </c>
      <c r="I207" s="192"/>
      <c r="J207" s="193">
        <f>ROUND(I207*H207,2)</f>
        <v>0</v>
      </c>
      <c r="K207" s="194"/>
      <c r="L207" s="39"/>
      <c r="M207" s="195" t="s">
        <v>1</v>
      </c>
      <c r="N207" s="196" t="s">
        <v>44</v>
      </c>
      <c r="O207" s="71"/>
      <c r="P207" s="197">
        <f>O207*H207</f>
        <v>0</v>
      </c>
      <c r="Q207" s="197">
        <v>0</v>
      </c>
      <c r="R207" s="197">
        <f>Q207*H207</f>
        <v>0</v>
      </c>
      <c r="S207" s="197">
        <v>0</v>
      </c>
      <c r="T207" s="198">
        <f>S207*H207</f>
        <v>0</v>
      </c>
      <c r="U207" s="34"/>
      <c r="V207" s="34"/>
      <c r="W207" s="34"/>
      <c r="X207" s="34"/>
      <c r="Y207" s="34"/>
      <c r="Z207" s="34"/>
      <c r="AA207" s="34"/>
      <c r="AB207" s="34"/>
      <c r="AC207" s="34"/>
      <c r="AD207" s="34"/>
      <c r="AE207" s="34"/>
      <c r="AR207" s="199" t="s">
        <v>155</v>
      </c>
      <c r="AT207" s="199" t="s">
        <v>137</v>
      </c>
      <c r="AU207" s="199" t="s">
        <v>89</v>
      </c>
      <c r="AY207" s="17" t="s">
        <v>134</v>
      </c>
      <c r="BE207" s="200">
        <f>IF(N207="základní",J207,0)</f>
        <v>0</v>
      </c>
      <c r="BF207" s="200">
        <f>IF(N207="snížená",J207,0)</f>
        <v>0</v>
      </c>
      <c r="BG207" s="200">
        <f>IF(N207="zákl. přenesená",J207,0)</f>
        <v>0</v>
      </c>
      <c r="BH207" s="200">
        <f>IF(N207="sníž. přenesená",J207,0)</f>
        <v>0</v>
      </c>
      <c r="BI207" s="200">
        <f>IF(N207="nulová",J207,0)</f>
        <v>0</v>
      </c>
      <c r="BJ207" s="17" t="s">
        <v>87</v>
      </c>
      <c r="BK207" s="200">
        <f>ROUND(I207*H207,2)</f>
        <v>0</v>
      </c>
      <c r="BL207" s="17" t="s">
        <v>155</v>
      </c>
      <c r="BM207" s="199" t="s">
        <v>809</v>
      </c>
    </row>
    <row r="208" spans="1:47" s="2" customFormat="1" ht="18">
      <c r="A208" s="34"/>
      <c r="B208" s="35"/>
      <c r="C208" s="36"/>
      <c r="D208" s="201" t="s">
        <v>143</v>
      </c>
      <c r="E208" s="36"/>
      <c r="F208" s="202" t="s">
        <v>810</v>
      </c>
      <c r="G208" s="36"/>
      <c r="H208" s="36"/>
      <c r="I208" s="203"/>
      <c r="J208" s="36"/>
      <c r="K208" s="36"/>
      <c r="L208" s="39"/>
      <c r="M208" s="204"/>
      <c r="N208" s="205"/>
      <c r="O208" s="71"/>
      <c r="P208" s="71"/>
      <c r="Q208" s="71"/>
      <c r="R208" s="71"/>
      <c r="S208" s="71"/>
      <c r="T208" s="72"/>
      <c r="U208" s="34"/>
      <c r="V208" s="34"/>
      <c r="W208" s="34"/>
      <c r="X208" s="34"/>
      <c r="Y208" s="34"/>
      <c r="Z208" s="34"/>
      <c r="AA208" s="34"/>
      <c r="AB208" s="34"/>
      <c r="AC208" s="34"/>
      <c r="AD208" s="34"/>
      <c r="AE208" s="34"/>
      <c r="AT208" s="17" t="s">
        <v>143</v>
      </c>
      <c r="AU208" s="17" t="s">
        <v>89</v>
      </c>
    </row>
    <row r="209" spans="1:47" s="2" customFormat="1" ht="18">
      <c r="A209" s="34"/>
      <c r="B209" s="35"/>
      <c r="C209" s="36"/>
      <c r="D209" s="201" t="s">
        <v>144</v>
      </c>
      <c r="E209" s="36"/>
      <c r="F209" s="206" t="s">
        <v>811</v>
      </c>
      <c r="G209" s="36"/>
      <c r="H209" s="36"/>
      <c r="I209" s="203"/>
      <c r="J209" s="36"/>
      <c r="K209" s="36"/>
      <c r="L209" s="39"/>
      <c r="M209" s="204"/>
      <c r="N209" s="205"/>
      <c r="O209" s="71"/>
      <c r="P209" s="71"/>
      <c r="Q209" s="71"/>
      <c r="R209" s="71"/>
      <c r="S209" s="71"/>
      <c r="T209" s="72"/>
      <c r="U209" s="34"/>
      <c r="V209" s="34"/>
      <c r="W209" s="34"/>
      <c r="X209" s="34"/>
      <c r="Y209" s="34"/>
      <c r="Z209" s="34"/>
      <c r="AA209" s="34"/>
      <c r="AB209" s="34"/>
      <c r="AC209" s="34"/>
      <c r="AD209" s="34"/>
      <c r="AE209" s="34"/>
      <c r="AT209" s="17" t="s">
        <v>144</v>
      </c>
      <c r="AU209" s="17" t="s">
        <v>89</v>
      </c>
    </row>
    <row r="210" spans="1:65" s="2" customFormat="1" ht="24.15" customHeight="1">
      <c r="A210" s="34"/>
      <c r="B210" s="35"/>
      <c r="C210" s="187" t="s">
        <v>373</v>
      </c>
      <c r="D210" s="187" t="s">
        <v>137</v>
      </c>
      <c r="E210" s="188" t="s">
        <v>812</v>
      </c>
      <c r="F210" s="189" t="s">
        <v>813</v>
      </c>
      <c r="G210" s="190" t="s">
        <v>234</v>
      </c>
      <c r="H210" s="191">
        <v>204</v>
      </c>
      <c r="I210" s="192"/>
      <c r="J210" s="193">
        <f>ROUND(I210*H210,2)</f>
        <v>0</v>
      </c>
      <c r="K210" s="194"/>
      <c r="L210" s="39"/>
      <c r="M210" s="195" t="s">
        <v>1</v>
      </c>
      <c r="N210" s="196" t="s">
        <v>44</v>
      </c>
      <c r="O210" s="71"/>
      <c r="P210" s="197">
        <f>O210*H210</f>
        <v>0</v>
      </c>
      <c r="Q210" s="197">
        <v>0</v>
      </c>
      <c r="R210" s="197">
        <f>Q210*H210</f>
        <v>0</v>
      </c>
      <c r="S210" s="197">
        <v>0</v>
      </c>
      <c r="T210" s="198">
        <f>S210*H210</f>
        <v>0</v>
      </c>
      <c r="U210" s="34"/>
      <c r="V210" s="34"/>
      <c r="W210" s="34"/>
      <c r="X210" s="34"/>
      <c r="Y210" s="34"/>
      <c r="Z210" s="34"/>
      <c r="AA210" s="34"/>
      <c r="AB210" s="34"/>
      <c r="AC210" s="34"/>
      <c r="AD210" s="34"/>
      <c r="AE210" s="34"/>
      <c r="AR210" s="199" t="s">
        <v>155</v>
      </c>
      <c r="AT210" s="199" t="s">
        <v>137</v>
      </c>
      <c r="AU210" s="199" t="s">
        <v>89</v>
      </c>
      <c r="AY210" s="17" t="s">
        <v>134</v>
      </c>
      <c r="BE210" s="200">
        <f>IF(N210="základní",J210,0)</f>
        <v>0</v>
      </c>
      <c r="BF210" s="200">
        <f>IF(N210="snížená",J210,0)</f>
        <v>0</v>
      </c>
      <c r="BG210" s="200">
        <f>IF(N210="zákl. přenesená",J210,0)</f>
        <v>0</v>
      </c>
      <c r="BH210" s="200">
        <f>IF(N210="sníž. přenesená",J210,0)</f>
        <v>0</v>
      </c>
      <c r="BI210" s="200">
        <f>IF(N210="nulová",J210,0)</f>
        <v>0</v>
      </c>
      <c r="BJ210" s="17" t="s">
        <v>87</v>
      </c>
      <c r="BK210" s="200">
        <f>ROUND(I210*H210,2)</f>
        <v>0</v>
      </c>
      <c r="BL210" s="17" t="s">
        <v>155</v>
      </c>
      <c r="BM210" s="199" t="s">
        <v>814</v>
      </c>
    </row>
    <row r="211" spans="1:47" s="2" customFormat="1" ht="18">
      <c r="A211" s="34"/>
      <c r="B211" s="35"/>
      <c r="C211" s="36"/>
      <c r="D211" s="201" t="s">
        <v>143</v>
      </c>
      <c r="E211" s="36"/>
      <c r="F211" s="202" t="s">
        <v>815</v>
      </c>
      <c r="G211" s="36"/>
      <c r="H211" s="36"/>
      <c r="I211" s="203"/>
      <c r="J211" s="36"/>
      <c r="K211" s="36"/>
      <c r="L211" s="39"/>
      <c r="M211" s="204"/>
      <c r="N211" s="205"/>
      <c r="O211" s="71"/>
      <c r="P211" s="71"/>
      <c r="Q211" s="71"/>
      <c r="R211" s="71"/>
      <c r="S211" s="71"/>
      <c r="T211" s="72"/>
      <c r="U211" s="34"/>
      <c r="V211" s="34"/>
      <c r="W211" s="34"/>
      <c r="X211" s="34"/>
      <c r="Y211" s="34"/>
      <c r="Z211" s="34"/>
      <c r="AA211" s="34"/>
      <c r="AB211" s="34"/>
      <c r="AC211" s="34"/>
      <c r="AD211" s="34"/>
      <c r="AE211" s="34"/>
      <c r="AT211" s="17" t="s">
        <v>143</v>
      </c>
      <c r="AU211" s="17" t="s">
        <v>89</v>
      </c>
    </row>
    <row r="212" spans="1:47" s="2" customFormat="1" ht="10">
      <c r="A212" s="34"/>
      <c r="B212" s="35"/>
      <c r="C212" s="36"/>
      <c r="D212" s="207" t="s">
        <v>179</v>
      </c>
      <c r="E212" s="36"/>
      <c r="F212" s="208" t="s">
        <v>816</v>
      </c>
      <c r="G212" s="36"/>
      <c r="H212" s="36"/>
      <c r="I212" s="203"/>
      <c r="J212" s="36"/>
      <c r="K212" s="36"/>
      <c r="L212" s="39"/>
      <c r="M212" s="204"/>
      <c r="N212" s="205"/>
      <c r="O212" s="71"/>
      <c r="P212" s="71"/>
      <c r="Q212" s="71"/>
      <c r="R212" s="71"/>
      <c r="S212" s="71"/>
      <c r="T212" s="72"/>
      <c r="U212" s="34"/>
      <c r="V212" s="34"/>
      <c r="W212" s="34"/>
      <c r="X212" s="34"/>
      <c r="Y212" s="34"/>
      <c r="Z212" s="34"/>
      <c r="AA212" s="34"/>
      <c r="AB212" s="34"/>
      <c r="AC212" s="34"/>
      <c r="AD212" s="34"/>
      <c r="AE212" s="34"/>
      <c r="AT212" s="17" t="s">
        <v>179</v>
      </c>
      <c r="AU212" s="17" t="s">
        <v>89</v>
      </c>
    </row>
    <row r="213" spans="1:65" s="2" customFormat="1" ht="16.5" customHeight="1">
      <c r="A213" s="34"/>
      <c r="B213" s="35"/>
      <c r="C213" s="245" t="s">
        <v>7</v>
      </c>
      <c r="D213" s="245" t="s">
        <v>339</v>
      </c>
      <c r="E213" s="246" t="s">
        <v>817</v>
      </c>
      <c r="F213" s="247" t="s">
        <v>818</v>
      </c>
      <c r="G213" s="248" t="s">
        <v>819</v>
      </c>
      <c r="H213" s="249">
        <v>4.08</v>
      </c>
      <c r="I213" s="250"/>
      <c r="J213" s="251">
        <f>ROUND(I213*H213,2)</f>
        <v>0</v>
      </c>
      <c r="K213" s="252"/>
      <c r="L213" s="253"/>
      <c r="M213" s="254" t="s">
        <v>1</v>
      </c>
      <c r="N213" s="255" t="s">
        <v>44</v>
      </c>
      <c r="O213" s="71"/>
      <c r="P213" s="197">
        <f>O213*H213</f>
        <v>0</v>
      </c>
      <c r="Q213" s="197">
        <v>0.001</v>
      </c>
      <c r="R213" s="197">
        <f>Q213*H213</f>
        <v>0.00408</v>
      </c>
      <c r="S213" s="197">
        <v>0</v>
      </c>
      <c r="T213" s="198">
        <f>S213*H213</f>
        <v>0</v>
      </c>
      <c r="U213" s="34"/>
      <c r="V213" s="34"/>
      <c r="W213" s="34"/>
      <c r="X213" s="34"/>
      <c r="Y213" s="34"/>
      <c r="Z213" s="34"/>
      <c r="AA213" s="34"/>
      <c r="AB213" s="34"/>
      <c r="AC213" s="34"/>
      <c r="AD213" s="34"/>
      <c r="AE213" s="34"/>
      <c r="AR213" s="199" t="s">
        <v>175</v>
      </c>
      <c r="AT213" s="199" t="s">
        <v>339</v>
      </c>
      <c r="AU213" s="199" t="s">
        <v>89</v>
      </c>
      <c r="AY213" s="17" t="s">
        <v>134</v>
      </c>
      <c r="BE213" s="200">
        <f>IF(N213="základní",J213,0)</f>
        <v>0</v>
      </c>
      <c r="BF213" s="200">
        <f>IF(N213="snížená",J213,0)</f>
        <v>0</v>
      </c>
      <c r="BG213" s="200">
        <f>IF(N213="zákl. přenesená",J213,0)</f>
        <v>0</v>
      </c>
      <c r="BH213" s="200">
        <f>IF(N213="sníž. přenesená",J213,0)</f>
        <v>0</v>
      </c>
      <c r="BI213" s="200">
        <f>IF(N213="nulová",J213,0)</f>
        <v>0</v>
      </c>
      <c r="BJ213" s="17" t="s">
        <v>87</v>
      </c>
      <c r="BK213" s="200">
        <f>ROUND(I213*H213,2)</f>
        <v>0</v>
      </c>
      <c r="BL213" s="17" t="s">
        <v>155</v>
      </c>
      <c r="BM213" s="199" t="s">
        <v>820</v>
      </c>
    </row>
    <row r="214" spans="1:47" s="2" customFormat="1" ht="10">
      <c r="A214" s="34"/>
      <c r="B214" s="35"/>
      <c r="C214" s="36"/>
      <c r="D214" s="201" t="s">
        <v>143</v>
      </c>
      <c r="E214" s="36"/>
      <c r="F214" s="202" t="s">
        <v>818</v>
      </c>
      <c r="G214" s="36"/>
      <c r="H214" s="36"/>
      <c r="I214" s="203"/>
      <c r="J214" s="36"/>
      <c r="K214" s="36"/>
      <c r="L214" s="39"/>
      <c r="M214" s="204"/>
      <c r="N214" s="205"/>
      <c r="O214" s="71"/>
      <c r="P214" s="71"/>
      <c r="Q214" s="71"/>
      <c r="R214" s="71"/>
      <c r="S214" s="71"/>
      <c r="T214" s="72"/>
      <c r="U214" s="34"/>
      <c r="V214" s="34"/>
      <c r="W214" s="34"/>
      <c r="X214" s="34"/>
      <c r="Y214" s="34"/>
      <c r="Z214" s="34"/>
      <c r="AA214" s="34"/>
      <c r="AB214" s="34"/>
      <c r="AC214" s="34"/>
      <c r="AD214" s="34"/>
      <c r="AE214" s="34"/>
      <c r="AT214" s="17" t="s">
        <v>143</v>
      </c>
      <c r="AU214" s="17" t="s">
        <v>89</v>
      </c>
    </row>
    <row r="215" spans="2:51" s="13" customFormat="1" ht="10">
      <c r="B215" s="213"/>
      <c r="C215" s="214"/>
      <c r="D215" s="201" t="s">
        <v>244</v>
      </c>
      <c r="E215" s="214"/>
      <c r="F215" s="216" t="s">
        <v>821</v>
      </c>
      <c r="G215" s="214"/>
      <c r="H215" s="217">
        <v>4.08</v>
      </c>
      <c r="I215" s="218"/>
      <c r="J215" s="214"/>
      <c r="K215" s="214"/>
      <c r="L215" s="219"/>
      <c r="M215" s="220"/>
      <c r="N215" s="221"/>
      <c r="O215" s="221"/>
      <c r="P215" s="221"/>
      <c r="Q215" s="221"/>
      <c r="R215" s="221"/>
      <c r="S215" s="221"/>
      <c r="T215" s="222"/>
      <c r="AT215" s="223" t="s">
        <v>244</v>
      </c>
      <c r="AU215" s="223" t="s">
        <v>89</v>
      </c>
      <c r="AV215" s="13" t="s">
        <v>89</v>
      </c>
      <c r="AW215" s="13" t="s">
        <v>4</v>
      </c>
      <c r="AX215" s="13" t="s">
        <v>87</v>
      </c>
      <c r="AY215" s="223" t="s">
        <v>134</v>
      </c>
    </row>
    <row r="216" spans="1:65" s="2" customFormat="1" ht="33" customHeight="1">
      <c r="A216" s="34"/>
      <c r="B216" s="35"/>
      <c r="C216" s="187" t="s">
        <v>385</v>
      </c>
      <c r="D216" s="187" t="s">
        <v>137</v>
      </c>
      <c r="E216" s="188" t="s">
        <v>822</v>
      </c>
      <c r="F216" s="189" t="s">
        <v>823</v>
      </c>
      <c r="G216" s="190" t="s">
        <v>452</v>
      </c>
      <c r="H216" s="191">
        <v>8</v>
      </c>
      <c r="I216" s="192"/>
      <c r="J216" s="193">
        <f>ROUND(I216*H216,2)</f>
        <v>0</v>
      </c>
      <c r="K216" s="194"/>
      <c r="L216" s="39"/>
      <c r="M216" s="195" t="s">
        <v>1</v>
      </c>
      <c r="N216" s="196" t="s">
        <v>44</v>
      </c>
      <c r="O216" s="71"/>
      <c r="P216" s="197">
        <f>O216*H216</f>
        <v>0</v>
      </c>
      <c r="Q216" s="197">
        <v>0</v>
      </c>
      <c r="R216" s="197">
        <f>Q216*H216</f>
        <v>0</v>
      </c>
      <c r="S216" s="197">
        <v>0</v>
      </c>
      <c r="T216" s="198">
        <f>S216*H216</f>
        <v>0</v>
      </c>
      <c r="U216" s="34"/>
      <c r="V216" s="34"/>
      <c r="W216" s="34"/>
      <c r="X216" s="34"/>
      <c r="Y216" s="34"/>
      <c r="Z216" s="34"/>
      <c r="AA216" s="34"/>
      <c r="AB216" s="34"/>
      <c r="AC216" s="34"/>
      <c r="AD216" s="34"/>
      <c r="AE216" s="34"/>
      <c r="AR216" s="199" t="s">
        <v>155</v>
      </c>
      <c r="AT216" s="199" t="s">
        <v>137</v>
      </c>
      <c r="AU216" s="199" t="s">
        <v>89</v>
      </c>
      <c r="AY216" s="17" t="s">
        <v>134</v>
      </c>
      <c r="BE216" s="200">
        <f>IF(N216="základní",J216,0)</f>
        <v>0</v>
      </c>
      <c r="BF216" s="200">
        <f>IF(N216="snížená",J216,0)</f>
        <v>0</v>
      </c>
      <c r="BG216" s="200">
        <f>IF(N216="zákl. přenesená",J216,0)</f>
        <v>0</v>
      </c>
      <c r="BH216" s="200">
        <f>IF(N216="sníž. přenesená",J216,0)</f>
        <v>0</v>
      </c>
      <c r="BI216" s="200">
        <f>IF(N216="nulová",J216,0)</f>
        <v>0</v>
      </c>
      <c r="BJ216" s="17" t="s">
        <v>87</v>
      </c>
      <c r="BK216" s="200">
        <f>ROUND(I216*H216,2)</f>
        <v>0</v>
      </c>
      <c r="BL216" s="17" t="s">
        <v>155</v>
      </c>
      <c r="BM216" s="199" t="s">
        <v>824</v>
      </c>
    </row>
    <row r="217" spans="1:47" s="2" customFormat="1" ht="18">
      <c r="A217" s="34"/>
      <c r="B217" s="35"/>
      <c r="C217" s="36"/>
      <c r="D217" s="201" t="s">
        <v>143</v>
      </c>
      <c r="E217" s="36"/>
      <c r="F217" s="202" t="s">
        <v>825</v>
      </c>
      <c r="G217" s="36"/>
      <c r="H217" s="36"/>
      <c r="I217" s="203"/>
      <c r="J217" s="36"/>
      <c r="K217" s="36"/>
      <c r="L217" s="39"/>
      <c r="M217" s="204"/>
      <c r="N217" s="205"/>
      <c r="O217" s="71"/>
      <c r="P217" s="71"/>
      <c r="Q217" s="71"/>
      <c r="R217" s="71"/>
      <c r="S217" s="71"/>
      <c r="T217" s="72"/>
      <c r="U217" s="34"/>
      <c r="V217" s="34"/>
      <c r="W217" s="34"/>
      <c r="X217" s="34"/>
      <c r="Y217" s="34"/>
      <c r="Z217" s="34"/>
      <c r="AA217" s="34"/>
      <c r="AB217" s="34"/>
      <c r="AC217" s="34"/>
      <c r="AD217" s="34"/>
      <c r="AE217" s="34"/>
      <c r="AT217" s="17" t="s">
        <v>143</v>
      </c>
      <c r="AU217" s="17" t="s">
        <v>89</v>
      </c>
    </row>
    <row r="218" spans="1:65" s="2" customFormat="1" ht="24.15" customHeight="1">
      <c r="A218" s="34"/>
      <c r="B218" s="35"/>
      <c r="C218" s="187" t="s">
        <v>394</v>
      </c>
      <c r="D218" s="187" t="s">
        <v>137</v>
      </c>
      <c r="E218" s="188" t="s">
        <v>826</v>
      </c>
      <c r="F218" s="189" t="s">
        <v>827</v>
      </c>
      <c r="G218" s="190" t="s">
        <v>452</v>
      </c>
      <c r="H218" s="191">
        <v>8</v>
      </c>
      <c r="I218" s="192"/>
      <c r="J218" s="193">
        <f>ROUND(I218*H218,2)</f>
        <v>0</v>
      </c>
      <c r="K218" s="194"/>
      <c r="L218" s="39"/>
      <c r="M218" s="195" t="s">
        <v>1</v>
      </c>
      <c r="N218" s="196" t="s">
        <v>44</v>
      </c>
      <c r="O218" s="71"/>
      <c r="P218" s="197">
        <f>O218*H218</f>
        <v>0</v>
      </c>
      <c r="Q218" s="197">
        <v>0</v>
      </c>
      <c r="R218" s="197">
        <f>Q218*H218</f>
        <v>0</v>
      </c>
      <c r="S218" s="197">
        <v>0</v>
      </c>
      <c r="T218" s="198">
        <f>S218*H218</f>
        <v>0</v>
      </c>
      <c r="U218" s="34"/>
      <c r="V218" s="34"/>
      <c r="W218" s="34"/>
      <c r="X218" s="34"/>
      <c r="Y218" s="34"/>
      <c r="Z218" s="34"/>
      <c r="AA218" s="34"/>
      <c r="AB218" s="34"/>
      <c r="AC218" s="34"/>
      <c r="AD218" s="34"/>
      <c r="AE218" s="34"/>
      <c r="AR218" s="199" t="s">
        <v>155</v>
      </c>
      <c r="AT218" s="199" t="s">
        <v>137</v>
      </c>
      <c r="AU218" s="199" t="s">
        <v>89</v>
      </c>
      <c r="AY218" s="17" t="s">
        <v>134</v>
      </c>
      <c r="BE218" s="200">
        <f>IF(N218="základní",J218,0)</f>
        <v>0</v>
      </c>
      <c r="BF218" s="200">
        <f>IF(N218="snížená",J218,0)</f>
        <v>0</v>
      </c>
      <c r="BG218" s="200">
        <f>IF(N218="zákl. přenesená",J218,0)</f>
        <v>0</v>
      </c>
      <c r="BH218" s="200">
        <f>IF(N218="sníž. přenesená",J218,0)</f>
        <v>0</v>
      </c>
      <c r="BI218" s="200">
        <f>IF(N218="nulová",J218,0)</f>
        <v>0</v>
      </c>
      <c r="BJ218" s="17" t="s">
        <v>87</v>
      </c>
      <c r="BK218" s="200">
        <f>ROUND(I218*H218,2)</f>
        <v>0</v>
      </c>
      <c r="BL218" s="17" t="s">
        <v>155</v>
      </c>
      <c r="BM218" s="199" t="s">
        <v>828</v>
      </c>
    </row>
    <row r="219" spans="1:47" s="2" customFormat="1" ht="10">
      <c r="A219" s="34"/>
      <c r="B219" s="35"/>
      <c r="C219" s="36"/>
      <c r="D219" s="201" t="s">
        <v>143</v>
      </c>
      <c r="E219" s="36"/>
      <c r="F219" s="202" t="s">
        <v>829</v>
      </c>
      <c r="G219" s="36"/>
      <c r="H219" s="36"/>
      <c r="I219" s="203"/>
      <c r="J219" s="36"/>
      <c r="K219" s="36"/>
      <c r="L219" s="39"/>
      <c r="M219" s="204"/>
      <c r="N219" s="205"/>
      <c r="O219" s="71"/>
      <c r="P219" s="71"/>
      <c r="Q219" s="71"/>
      <c r="R219" s="71"/>
      <c r="S219" s="71"/>
      <c r="T219" s="72"/>
      <c r="U219" s="34"/>
      <c r="V219" s="34"/>
      <c r="W219" s="34"/>
      <c r="X219" s="34"/>
      <c r="Y219" s="34"/>
      <c r="Z219" s="34"/>
      <c r="AA219" s="34"/>
      <c r="AB219" s="34"/>
      <c r="AC219" s="34"/>
      <c r="AD219" s="34"/>
      <c r="AE219" s="34"/>
      <c r="AT219" s="17" t="s">
        <v>143</v>
      </c>
      <c r="AU219" s="17" t="s">
        <v>89</v>
      </c>
    </row>
    <row r="220" spans="1:65" s="2" customFormat="1" ht="21.75" customHeight="1">
      <c r="A220" s="34"/>
      <c r="B220" s="35"/>
      <c r="C220" s="245" t="s">
        <v>402</v>
      </c>
      <c r="D220" s="245" t="s">
        <v>339</v>
      </c>
      <c r="E220" s="246" t="s">
        <v>830</v>
      </c>
      <c r="F220" s="247" t="s">
        <v>831</v>
      </c>
      <c r="G220" s="248" t="s">
        <v>452</v>
      </c>
      <c r="H220" s="249">
        <v>8</v>
      </c>
      <c r="I220" s="250"/>
      <c r="J220" s="251">
        <f>ROUND(I220*H220,2)</f>
        <v>0</v>
      </c>
      <c r="K220" s="252"/>
      <c r="L220" s="253"/>
      <c r="M220" s="254" t="s">
        <v>1</v>
      </c>
      <c r="N220" s="255" t="s">
        <v>44</v>
      </c>
      <c r="O220" s="71"/>
      <c r="P220" s="197">
        <f>O220*H220</f>
        <v>0</v>
      </c>
      <c r="Q220" s="197">
        <v>3E-05</v>
      </c>
      <c r="R220" s="197">
        <f>Q220*H220</f>
        <v>0.00024</v>
      </c>
      <c r="S220" s="197">
        <v>0</v>
      </c>
      <c r="T220" s="198">
        <f>S220*H220</f>
        <v>0</v>
      </c>
      <c r="U220" s="34"/>
      <c r="V220" s="34"/>
      <c r="W220" s="34"/>
      <c r="X220" s="34"/>
      <c r="Y220" s="34"/>
      <c r="Z220" s="34"/>
      <c r="AA220" s="34"/>
      <c r="AB220" s="34"/>
      <c r="AC220" s="34"/>
      <c r="AD220" s="34"/>
      <c r="AE220" s="34"/>
      <c r="AR220" s="199" t="s">
        <v>175</v>
      </c>
      <c r="AT220" s="199" t="s">
        <v>339</v>
      </c>
      <c r="AU220" s="199" t="s">
        <v>89</v>
      </c>
      <c r="AY220" s="17" t="s">
        <v>134</v>
      </c>
      <c r="BE220" s="200">
        <f>IF(N220="základní",J220,0)</f>
        <v>0</v>
      </c>
      <c r="BF220" s="200">
        <f>IF(N220="snížená",J220,0)</f>
        <v>0</v>
      </c>
      <c r="BG220" s="200">
        <f>IF(N220="zákl. přenesená",J220,0)</f>
        <v>0</v>
      </c>
      <c r="BH220" s="200">
        <f>IF(N220="sníž. přenesená",J220,0)</f>
        <v>0</v>
      </c>
      <c r="BI220" s="200">
        <f>IF(N220="nulová",J220,0)</f>
        <v>0</v>
      </c>
      <c r="BJ220" s="17" t="s">
        <v>87</v>
      </c>
      <c r="BK220" s="200">
        <f>ROUND(I220*H220,2)</f>
        <v>0</v>
      </c>
      <c r="BL220" s="17" t="s">
        <v>155</v>
      </c>
      <c r="BM220" s="199" t="s">
        <v>832</v>
      </c>
    </row>
    <row r="221" spans="1:47" s="2" customFormat="1" ht="10">
      <c r="A221" s="34"/>
      <c r="B221" s="35"/>
      <c r="C221" s="36"/>
      <c r="D221" s="201" t="s">
        <v>143</v>
      </c>
      <c r="E221" s="36"/>
      <c r="F221" s="202" t="s">
        <v>833</v>
      </c>
      <c r="G221" s="36"/>
      <c r="H221" s="36"/>
      <c r="I221" s="203"/>
      <c r="J221" s="36"/>
      <c r="K221" s="36"/>
      <c r="L221" s="39"/>
      <c r="M221" s="204"/>
      <c r="N221" s="205"/>
      <c r="O221" s="71"/>
      <c r="P221" s="71"/>
      <c r="Q221" s="71"/>
      <c r="R221" s="71"/>
      <c r="S221" s="71"/>
      <c r="T221" s="72"/>
      <c r="U221" s="34"/>
      <c r="V221" s="34"/>
      <c r="W221" s="34"/>
      <c r="X221" s="34"/>
      <c r="Y221" s="34"/>
      <c r="Z221" s="34"/>
      <c r="AA221" s="34"/>
      <c r="AB221" s="34"/>
      <c r="AC221" s="34"/>
      <c r="AD221" s="34"/>
      <c r="AE221" s="34"/>
      <c r="AT221" s="17" t="s">
        <v>143</v>
      </c>
      <c r="AU221" s="17" t="s">
        <v>89</v>
      </c>
    </row>
    <row r="222" spans="1:65" s="2" customFormat="1" ht="24.15" customHeight="1">
      <c r="A222" s="34"/>
      <c r="B222" s="35"/>
      <c r="C222" s="187" t="s">
        <v>409</v>
      </c>
      <c r="D222" s="187" t="s">
        <v>137</v>
      </c>
      <c r="E222" s="188" t="s">
        <v>834</v>
      </c>
      <c r="F222" s="189" t="s">
        <v>835</v>
      </c>
      <c r="G222" s="190" t="s">
        <v>452</v>
      </c>
      <c r="H222" s="191">
        <v>8</v>
      </c>
      <c r="I222" s="192"/>
      <c r="J222" s="193">
        <f>ROUND(I222*H222,2)</f>
        <v>0</v>
      </c>
      <c r="K222" s="194"/>
      <c r="L222" s="39"/>
      <c r="M222" s="195" t="s">
        <v>1</v>
      </c>
      <c r="N222" s="196" t="s">
        <v>44</v>
      </c>
      <c r="O222" s="71"/>
      <c r="P222" s="197">
        <f>O222*H222</f>
        <v>0</v>
      </c>
      <c r="Q222" s="197">
        <v>6E-05</v>
      </c>
      <c r="R222" s="197">
        <f>Q222*H222</f>
        <v>0.00048</v>
      </c>
      <c r="S222" s="197">
        <v>0</v>
      </c>
      <c r="T222" s="198">
        <f>S222*H222</f>
        <v>0</v>
      </c>
      <c r="U222" s="34"/>
      <c r="V222" s="34"/>
      <c r="W222" s="34"/>
      <c r="X222" s="34"/>
      <c r="Y222" s="34"/>
      <c r="Z222" s="34"/>
      <c r="AA222" s="34"/>
      <c r="AB222" s="34"/>
      <c r="AC222" s="34"/>
      <c r="AD222" s="34"/>
      <c r="AE222" s="34"/>
      <c r="AR222" s="199" t="s">
        <v>155</v>
      </c>
      <c r="AT222" s="199" t="s">
        <v>137</v>
      </c>
      <c r="AU222" s="199" t="s">
        <v>89</v>
      </c>
      <c r="AY222" s="17" t="s">
        <v>134</v>
      </c>
      <c r="BE222" s="200">
        <f>IF(N222="základní",J222,0)</f>
        <v>0</v>
      </c>
      <c r="BF222" s="200">
        <f>IF(N222="snížená",J222,0)</f>
        <v>0</v>
      </c>
      <c r="BG222" s="200">
        <f>IF(N222="zákl. přenesená",J222,0)</f>
        <v>0</v>
      </c>
      <c r="BH222" s="200">
        <f>IF(N222="sníž. přenesená",J222,0)</f>
        <v>0</v>
      </c>
      <c r="BI222" s="200">
        <f>IF(N222="nulová",J222,0)</f>
        <v>0</v>
      </c>
      <c r="BJ222" s="17" t="s">
        <v>87</v>
      </c>
      <c r="BK222" s="200">
        <f>ROUND(I222*H222,2)</f>
        <v>0</v>
      </c>
      <c r="BL222" s="17" t="s">
        <v>155</v>
      </c>
      <c r="BM222" s="199" t="s">
        <v>836</v>
      </c>
    </row>
    <row r="223" spans="1:47" s="2" customFormat="1" ht="10">
      <c r="A223" s="34"/>
      <c r="B223" s="35"/>
      <c r="C223" s="36"/>
      <c r="D223" s="201" t="s">
        <v>143</v>
      </c>
      <c r="E223" s="36"/>
      <c r="F223" s="202" t="s">
        <v>837</v>
      </c>
      <c r="G223" s="36"/>
      <c r="H223" s="36"/>
      <c r="I223" s="203"/>
      <c r="J223" s="36"/>
      <c r="K223" s="36"/>
      <c r="L223" s="39"/>
      <c r="M223" s="204"/>
      <c r="N223" s="205"/>
      <c r="O223" s="71"/>
      <c r="P223" s="71"/>
      <c r="Q223" s="71"/>
      <c r="R223" s="71"/>
      <c r="S223" s="71"/>
      <c r="T223" s="72"/>
      <c r="U223" s="34"/>
      <c r="V223" s="34"/>
      <c r="W223" s="34"/>
      <c r="X223" s="34"/>
      <c r="Y223" s="34"/>
      <c r="Z223" s="34"/>
      <c r="AA223" s="34"/>
      <c r="AB223" s="34"/>
      <c r="AC223" s="34"/>
      <c r="AD223" s="34"/>
      <c r="AE223" s="34"/>
      <c r="AT223" s="17" t="s">
        <v>143</v>
      </c>
      <c r="AU223" s="17" t="s">
        <v>89</v>
      </c>
    </row>
    <row r="224" spans="1:47" s="2" customFormat="1" ht="10">
      <c r="A224" s="34"/>
      <c r="B224" s="35"/>
      <c r="C224" s="36"/>
      <c r="D224" s="207" t="s">
        <v>179</v>
      </c>
      <c r="E224" s="36"/>
      <c r="F224" s="208" t="s">
        <v>838</v>
      </c>
      <c r="G224" s="36"/>
      <c r="H224" s="36"/>
      <c r="I224" s="203"/>
      <c r="J224" s="36"/>
      <c r="K224" s="36"/>
      <c r="L224" s="39"/>
      <c r="M224" s="204"/>
      <c r="N224" s="205"/>
      <c r="O224" s="71"/>
      <c r="P224" s="71"/>
      <c r="Q224" s="71"/>
      <c r="R224" s="71"/>
      <c r="S224" s="71"/>
      <c r="T224" s="72"/>
      <c r="U224" s="34"/>
      <c r="V224" s="34"/>
      <c r="W224" s="34"/>
      <c r="X224" s="34"/>
      <c r="Y224" s="34"/>
      <c r="Z224" s="34"/>
      <c r="AA224" s="34"/>
      <c r="AB224" s="34"/>
      <c r="AC224" s="34"/>
      <c r="AD224" s="34"/>
      <c r="AE224" s="34"/>
      <c r="AT224" s="17" t="s">
        <v>179</v>
      </c>
      <c r="AU224" s="17" t="s">
        <v>89</v>
      </c>
    </row>
    <row r="225" spans="1:65" s="2" customFormat="1" ht="24.15" customHeight="1">
      <c r="A225" s="34"/>
      <c r="B225" s="35"/>
      <c r="C225" s="187" t="s">
        <v>415</v>
      </c>
      <c r="D225" s="187" t="s">
        <v>137</v>
      </c>
      <c r="E225" s="188" t="s">
        <v>839</v>
      </c>
      <c r="F225" s="189" t="s">
        <v>840</v>
      </c>
      <c r="G225" s="190" t="s">
        <v>234</v>
      </c>
      <c r="H225" s="191">
        <v>3.6</v>
      </c>
      <c r="I225" s="192"/>
      <c r="J225" s="193">
        <f>ROUND(I225*H225,2)</f>
        <v>0</v>
      </c>
      <c r="K225" s="194"/>
      <c r="L225" s="39"/>
      <c r="M225" s="195" t="s">
        <v>1</v>
      </c>
      <c r="N225" s="196" t="s">
        <v>44</v>
      </c>
      <c r="O225" s="71"/>
      <c r="P225" s="197">
        <f>O225*H225</f>
        <v>0</v>
      </c>
      <c r="Q225" s="197">
        <v>0.00025</v>
      </c>
      <c r="R225" s="197">
        <f>Q225*H225</f>
        <v>0.0009000000000000001</v>
      </c>
      <c r="S225" s="197">
        <v>0</v>
      </c>
      <c r="T225" s="198">
        <f>S225*H225</f>
        <v>0</v>
      </c>
      <c r="U225" s="34"/>
      <c r="V225" s="34"/>
      <c r="W225" s="34"/>
      <c r="X225" s="34"/>
      <c r="Y225" s="34"/>
      <c r="Z225" s="34"/>
      <c r="AA225" s="34"/>
      <c r="AB225" s="34"/>
      <c r="AC225" s="34"/>
      <c r="AD225" s="34"/>
      <c r="AE225" s="34"/>
      <c r="AR225" s="199" t="s">
        <v>155</v>
      </c>
      <c r="AT225" s="199" t="s">
        <v>137</v>
      </c>
      <c r="AU225" s="199" t="s">
        <v>89</v>
      </c>
      <c r="AY225" s="17" t="s">
        <v>134</v>
      </c>
      <c r="BE225" s="200">
        <f>IF(N225="základní",J225,0)</f>
        <v>0</v>
      </c>
      <c r="BF225" s="200">
        <f>IF(N225="snížená",J225,0)</f>
        <v>0</v>
      </c>
      <c r="BG225" s="200">
        <f>IF(N225="zákl. přenesená",J225,0)</f>
        <v>0</v>
      </c>
      <c r="BH225" s="200">
        <f>IF(N225="sníž. přenesená",J225,0)</f>
        <v>0</v>
      </c>
      <c r="BI225" s="200">
        <f>IF(N225="nulová",J225,0)</f>
        <v>0</v>
      </c>
      <c r="BJ225" s="17" t="s">
        <v>87</v>
      </c>
      <c r="BK225" s="200">
        <f>ROUND(I225*H225,2)</f>
        <v>0</v>
      </c>
      <c r="BL225" s="17" t="s">
        <v>155</v>
      </c>
      <c r="BM225" s="199" t="s">
        <v>841</v>
      </c>
    </row>
    <row r="226" spans="1:47" s="2" customFormat="1" ht="18">
      <c r="A226" s="34"/>
      <c r="B226" s="35"/>
      <c r="C226" s="36"/>
      <c r="D226" s="201" t="s">
        <v>143</v>
      </c>
      <c r="E226" s="36"/>
      <c r="F226" s="202" t="s">
        <v>842</v>
      </c>
      <c r="G226" s="36"/>
      <c r="H226" s="36"/>
      <c r="I226" s="203"/>
      <c r="J226" s="36"/>
      <c r="K226" s="36"/>
      <c r="L226" s="39"/>
      <c r="M226" s="204"/>
      <c r="N226" s="205"/>
      <c r="O226" s="71"/>
      <c r="P226" s="71"/>
      <c r="Q226" s="71"/>
      <c r="R226" s="71"/>
      <c r="S226" s="71"/>
      <c r="T226" s="72"/>
      <c r="U226" s="34"/>
      <c r="V226" s="34"/>
      <c r="W226" s="34"/>
      <c r="X226" s="34"/>
      <c r="Y226" s="34"/>
      <c r="Z226" s="34"/>
      <c r="AA226" s="34"/>
      <c r="AB226" s="34"/>
      <c r="AC226" s="34"/>
      <c r="AD226" s="34"/>
      <c r="AE226" s="34"/>
      <c r="AT226" s="17" t="s">
        <v>143</v>
      </c>
      <c r="AU226" s="17" t="s">
        <v>89</v>
      </c>
    </row>
    <row r="227" spans="1:47" s="2" customFormat="1" ht="10">
      <c r="A227" s="34"/>
      <c r="B227" s="35"/>
      <c r="C227" s="36"/>
      <c r="D227" s="207" t="s">
        <v>179</v>
      </c>
      <c r="E227" s="36"/>
      <c r="F227" s="208" t="s">
        <v>843</v>
      </c>
      <c r="G227" s="36"/>
      <c r="H227" s="36"/>
      <c r="I227" s="203"/>
      <c r="J227" s="36"/>
      <c r="K227" s="36"/>
      <c r="L227" s="39"/>
      <c r="M227" s="204"/>
      <c r="N227" s="205"/>
      <c r="O227" s="71"/>
      <c r="P227" s="71"/>
      <c r="Q227" s="71"/>
      <c r="R227" s="71"/>
      <c r="S227" s="71"/>
      <c r="T227" s="72"/>
      <c r="U227" s="34"/>
      <c r="V227" s="34"/>
      <c r="W227" s="34"/>
      <c r="X227" s="34"/>
      <c r="Y227" s="34"/>
      <c r="Z227" s="34"/>
      <c r="AA227" s="34"/>
      <c r="AB227" s="34"/>
      <c r="AC227" s="34"/>
      <c r="AD227" s="34"/>
      <c r="AE227" s="34"/>
      <c r="AT227" s="17" t="s">
        <v>179</v>
      </c>
      <c r="AU227" s="17" t="s">
        <v>89</v>
      </c>
    </row>
    <row r="228" spans="2:51" s="13" customFormat="1" ht="10">
      <c r="B228" s="213"/>
      <c r="C228" s="214"/>
      <c r="D228" s="201" t="s">
        <v>244</v>
      </c>
      <c r="E228" s="215" t="s">
        <v>1</v>
      </c>
      <c r="F228" s="216" t="s">
        <v>844</v>
      </c>
      <c r="G228" s="214"/>
      <c r="H228" s="217">
        <v>3.6</v>
      </c>
      <c r="I228" s="218"/>
      <c r="J228" s="214"/>
      <c r="K228" s="214"/>
      <c r="L228" s="219"/>
      <c r="M228" s="220"/>
      <c r="N228" s="221"/>
      <c r="O228" s="221"/>
      <c r="P228" s="221"/>
      <c r="Q228" s="221"/>
      <c r="R228" s="221"/>
      <c r="S228" s="221"/>
      <c r="T228" s="222"/>
      <c r="AT228" s="223" t="s">
        <v>244</v>
      </c>
      <c r="AU228" s="223" t="s">
        <v>89</v>
      </c>
      <c r="AV228" s="13" t="s">
        <v>89</v>
      </c>
      <c r="AW228" s="13" t="s">
        <v>36</v>
      </c>
      <c r="AX228" s="13" t="s">
        <v>87</v>
      </c>
      <c r="AY228" s="223" t="s">
        <v>134</v>
      </c>
    </row>
    <row r="229" spans="1:65" s="2" customFormat="1" ht="24.15" customHeight="1">
      <c r="A229" s="34"/>
      <c r="B229" s="35"/>
      <c r="C229" s="187" t="s">
        <v>421</v>
      </c>
      <c r="D229" s="187" t="s">
        <v>137</v>
      </c>
      <c r="E229" s="188" t="s">
        <v>845</v>
      </c>
      <c r="F229" s="189" t="s">
        <v>846</v>
      </c>
      <c r="G229" s="190" t="s">
        <v>317</v>
      </c>
      <c r="H229" s="191">
        <v>0.01</v>
      </c>
      <c r="I229" s="192"/>
      <c r="J229" s="193">
        <f>ROUND(I229*H229,2)</f>
        <v>0</v>
      </c>
      <c r="K229" s="194"/>
      <c r="L229" s="39"/>
      <c r="M229" s="195" t="s">
        <v>1</v>
      </c>
      <c r="N229" s="196" t="s">
        <v>44</v>
      </c>
      <c r="O229" s="71"/>
      <c r="P229" s="197">
        <f>O229*H229</f>
        <v>0</v>
      </c>
      <c r="Q229" s="197">
        <v>0</v>
      </c>
      <c r="R229" s="197">
        <f>Q229*H229</f>
        <v>0</v>
      </c>
      <c r="S229" s="197">
        <v>0</v>
      </c>
      <c r="T229" s="198">
        <f>S229*H229</f>
        <v>0</v>
      </c>
      <c r="U229" s="34"/>
      <c r="V229" s="34"/>
      <c r="W229" s="34"/>
      <c r="X229" s="34"/>
      <c r="Y229" s="34"/>
      <c r="Z229" s="34"/>
      <c r="AA229" s="34"/>
      <c r="AB229" s="34"/>
      <c r="AC229" s="34"/>
      <c r="AD229" s="34"/>
      <c r="AE229" s="34"/>
      <c r="AR229" s="199" t="s">
        <v>155</v>
      </c>
      <c r="AT229" s="199" t="s">
        <v>137</v>
      </c>
      <c r="AU229" s="199" t="s">
        <v>89</v>
      </c>
      <c r="AY229" s="17" t="s">
        <v>134</v>
      </c>
      <c r="BE229" s="200">
        <f>IF(N229="základní",J229,0)</f>
        <v>0</v>
      </c>
      <c r="BF229" s="200">
        <f>IF(N229="snížená",J229,0)</f>
        <v>0</v>
      </c>
      <c r="BG229" s="200">
        <f>IF(N229="zákl. přenesená",J229,0)</f>
        <v>0</v>
      </c>
      <c r="BH229" s="200">
        <f>IF(N229="sníž. přenesená",J229,0)</f>
        <v>0</v>
      </c>
      <c r="BI229" s="200">
        <f>IF(N229="nulová",J229,0)</f>
        <v>0</v>
      </c>
      <c r="BJ229" s="17" t="s">
        <v>87</v>
      </c>
      <c r="BK229" s="200">
        <f>ROUND(I229*H229,2)</f>
        <v>0</v>
      </c>
      <c r="BL229" s="17" t="s">
        <v>155</v>
      </c>
      <c r="BM229" s="199" t="s">
        <v>847</v>
      </c>
    </row>
    <row r="230" spans="1:47" s="2" customFormat="1" ht="10">
      <c r="A230" s="34"/>
      <c r="B230" s="35"/>
      <c r="C230" s="36"/>
      <c r="D230" s="201" t="s">
        <v>143</v>
      </c>
      <c r="E230" s="36"/>
      <c r="F230" s="202" t="s">
        <v>848</v>
      </c>
      <c r="G230" s="36"/>
      <c r="H230" s="36"/>
      <c r="I230" s="203"/>
      <c r="J230" s="36"/>
      <c r="K230" s="36"/>
      <c r="L230" s="39"/>
      <c r="M230" s="204"/>
      <c r="N230" s="205"/>
      <c r="O230" s="71"/>
      <c r="P230" s="71"/>
      <c r="Q230" s="71"/>
      <c r="R230" s="71"/>
      <c r="S230" s="71"/>
      <c r="T230" s="72"/>
      <c r="U230" s="34"/>
      <c r="V230" s="34"/>
      <c r="W230" s="34"/>
      <c r="X230" s="34"/>
      <c r="Y230" s="34"/>
      <c r="Z230" s="34"/>
      <c r="AA230" s="34"/>
      <c r="AB230" s="34"/>
      <c r="AC230" s="34"/>
      <c r="AD230" s="34"/>
      <c r="AE230" s="34"/>
      <c r="AT230" s="17" t="s">
        <v>143</v>
      </c>
      <c r="AU230" s="17" t="s">
        <v>89</v>
      </c>
    </row>
    <row r="231" spans="1:65" s="2" customFormat="1" ht="21.75" customHeight="1">
      <c r="A231" s="34"/>
      <c r="B231" s="35"/>
      <c r="C231" s="187" t="s">
        <v>427</v>
      </c>
      <c r="D231" s="187" t="s">
        <v>137</v>
      </c>
      <c r="E231" s="188" t="s">
        <v>849</v>
      </c>
      <c r="F231" s="189" t="s">
        <v>850</v>
      </c>
      <c r="G231" s="190" t="s">
        <v>266</v>
      </c>
      <c r="H231" s="191">
        <v>0.12</v>
      </c>
      <c r="I231" s="192"/>
      <c r="J231" s="193">
        <f>ROUND(I231*H231,2)</f>
        <v>0</v>
      </c>
      <c r="K231" s="194"/>
      <c r="L231" s="39"/>
      <c r="M231" s="195" t="s">
        <v>1</v>
      </c>
      <c r="N231" s="196" t="s">
        <v>44</v>
      </c>
      <c r="O231" s="71"/>
      <c r="P231" s="197">
        <f>O231*H231</f>
        <v>0</v>
      </c>
      <c r="Q231" s="197">
        <v>0</v>
      </c>
      <c r="R231" s="197">
        <f>Q231*H231</f>
        <v>0</v>
      </c>
      <c r="S231" s="197">
        <v>0</v>
      </c>
      <c r="T231" s="198">
        <f>S231*H231</f>
        <v>0</v>
      </c>
      <c r="U231" s="34"/>
      <c r="V231" s="34"/>
      <c r="W231" s="34"/>
      <c r="X231" s="34"/>
      <c r="Y231" s="34"/>
      <c r="Z231" s="34"/>
      <c r="AA231" s="34"/>
      <c r="AB231" s="34"/>
      <c r="AC231" s="34"/>
      <c r="AD231" s="34"/>
      <c r="AE231" s="34"/>
      <c r="AR231" s="199" t="s">
        <v>155</v>
      </c>
      <c r="AT231" s="199" t="s">
        <v>137</v>
      </c>
      <c r="AU231" s="199" t="s">
        <v>89</v>
      </c>
      <c r="AY231" s="17" t="s">
        <v>134</v>
      </c>
      <c r="BE231" s="200">
        <f>IF(N231="základní",J231,0)</f>
        <v>0</v>
      </c>
      <c r="BF231" s="200">
        <f>IF(N231="snížená",J231,0)</f>
        <v>0</v>
      </c>
      <c r="BG231" s="200">
        <f>IF(N231="zákl. přenesená",J231,0)</f>
        <v>0</v>
      </c>
      <c r="BH231" s="200">
        <f>IF(N231="sníž. přenesená",J231,0)</f>
        <v>0</v>
      </c>
      <c r="BI231" s="200">
        <f>IF(N231="nulová",J231,0)</f>
        <v>0</v>
      </c>
      <c r="BJ231" s="17" t="s">
        <v>87</v>
      </c>
      <c r="BK231" s="200">
        <f>ROUND(I231*H231,2)</f>
        <v>0</v>
      </c>
      <c r="BL231" s="17" t="s">
        <v>155</v>
      </c>
      <c r="BM231" s="199" t="s">
        <v>851</v>
      </c>
    </row>
    <row r="232" spans="1:47" s="2" customFormat="1" ht="10">
      <c r="A232" s="34"/>
      <c r="B232" s="35"/>
      <c r="C232" s="36"/>
      <c r="D232" s="201" t="s">
        <v>143</v>
      </c>
      <c r="E232" s="36"/>
      <c r="F232" s="202" t="s">
        <v>852</v>
      </c>
      <c r="G232" s="36"/>
      <c r="H232" s="36"/>
      <c r="I232" s="203"/>
      <c r="J232" s="36"/>
      <c r="K232" s="36"/>
      <c r="L232" s="39"/>
      <c r="M232" s="204"/>
      <c r="N232" s="205"/>
      <c r="O232" s="71"/>
      <c r="P232" s="71"/>
      <c r="Q232" s="71"/>
      <c r="R232" s="71"/>
      <c r="S232" s="71"/>
      <c r="T232" s="72"/>
      <c r="U232" s="34"/>
      <c r="V232" s="34"/>
      <c r="W232" s="34"/>
      <c r="X232" s="34"/>
      <c r="Y232" s="34"/>
      <c r="Z232" s="34"/>
      <c r="AA232" s="34"/>
      <c r="AB232" s="34"/>
      <c r="AC232" s="34"/>
      <c r="AD232" s="34"/>
      <c r="AE232" s="34"/>
      <c r="AT232" s="17" t="s">
        <v>143</v>
      </c>
      <c r="AU232" s="17" t="s">
        <v>89</v>
      </c>
    </row>
    <row r="233" spans="1:47" s="2" customFormat="1" ht="10">
      <c r="A233" s="34"/>
      <c r="B233" s="35"/>
      <c r="C233" s="36"/>
      <c r="D233" s="207" t="s">
        <v>179</v>
      </c>
      <c r="E233" s="36"/>
      <c r="F233" s="208" t="s">
        <v>853</v>
      </c>
      <c r="G233" s="36"/>
      <c r="H233" s="36"/>
      <c r="I233" s="203"/>
      <c r="J233" s="36"/>
      <c r="K233" s="36"/>
      <c r="L233" s="39"/>
      <c r="M233" s="204"/>
      <c r="N233" s="205"/>
      <c r="O233" s="71"/>
      <c r="P233" s="71"/>
      <c r="Q233" s="71"/>
      <c r="R233" s="71"/>
      <c r="S233" s="71"/>
      <c r="T233" s="72"/>
      <c r="U233" s="34"/>
      <c r="V233" s="34"/>
      <c r="W233" s="34"/>
      <c r="X233" s="34"/>
      <c r="Y233" s="34"/>
      <c r="Z233" s="34"/>
      <c r="AA233" s="34"/>
      <c r="AB233" s="34"/>
      <c r="AC233" s="34"/>
      <c r="AD233" s="34"/>
      <c r="AE233" s="34"/>
      <c r="AT233" s="17" t="s">
        <v>179</v>
      </c>
      <c r="AU233" s="17" t="s">
        <v>89</v>
      </c>
    </row>
    <row r="234" spans="2:51" s="13" customFormat="1" ht="10">
      <c r="B234" s="213"/>
      <c r="C234" s="214"/>
      <c r="D234" s="201" t="s">
        <v>244</v>
      </c>
      <c r="E234" s="215" t="s">
        <v>1</v>
      </c>
      <c r="F234" s="216" t="s">
        <v>854</v>
      </c>
      <c r="G234" s="214"/>
      <c r="H234" s="217">
        <v>0.12</v>
      </c>
      <c r="I234" s="218"/>
      <c r="J234" s="214"/>
      <c r="K234" s="214"/>
      <c r="L234" s="219"/>
      <c r="M234" s="220"/>
      <c r="N234" s="221"/>
      <c r="O234" s="221"/>
      <c r="P234" s="221"/>
      <c r="Q234" s="221"/>
      <c r="R234" s="221"/>
      <c r="S234" s="221"/>
      <c r="T234" s="222"/>
      <c r="AT234" s="223" t="s">
        <v>244</v>
      </c>
      <c r="AU234" s="223" t="s">
        <v>89</v>
      </c>
      <c r="AV234" s="13" t="s">
        <v>89</v>
      </c>
      <c r="AW234" s="13" t="s">
        <v>36</v>
      </c>
      <c r="AX234" s="13" t="s">
        <v>87</v>
      </c>
      <c r="AY234" s="223" t="s">
        <v>134</v>
      </c>
    </row>
    <row r="235" spans="2:63" s="12" customFormat="1" ht="22.75" customHeight="1">
      <c r="B235" s="171"/>
      <c r="C235" s="172"/>
      <c r="D235" s="173" t="s">
        <v>78</v>
      </c>
      <c r="E235" s="185" t="s">
        <v>133</v>
      </c>
      <c r="F235" s="185" t="s">
        <v>393</v>
      </c>
      <c r="G235" s="172"/>
      <c r="H235" s="172"/>
      <c r="I235" s="175"/>
      <c r="J235" s="186">
        <f>BK235</f>
        <v>0</v>
      </c>
      <c r="K235" s="172"/>
      <c r="L235" s="177"/>
      <c r="M235" s="178"/>
      <c r="N235" s="179"/>
      <c r="O235" s="179"/>
      <c r="P235" s="180">
        <f>SUM(P236:P272)</f>
        <v>0</v>
      </c>
      <c r="Q235" s="179"/>
      <c r="R235" s="180">
        <f>SUM(R236:R272)</f>
        <v>364.86530799999997</v>
      </c>
      <c r="S235" s="179"/>
      <c r="T235" s="181">
        <f>SUM(T236:T272)</f>
        <v>0</v>
      </c>
      <c r="AR235" s="182" t="s">
        <v>87</v>
      </c>
      <c r="AT235" s="183" t="s">
        <v>78</v>
      </c>
      <c r="AU235" s="183" t="s">
        <v>87</v>
      </c>
      <c r="AY235" s="182" t="s">
        <v>134</v>
      </c>
      <c r="BK235" s="184">
        <f>SUM(BK236:BK272)</f>
        <v>0</v>
      </c>
    </row>
    <row r="236" spans="1:65" s="2" customFormat="1" ht="16.5" customHeight="1">
      <c r="A236" s="34"/>
      <c r="B236" s="35"/>
      <c r="C236" s="187" t="s">
        <v>433</v>
      </c>
      <c r="D236" s="187" t="s">
        <v>137</v>
      </c>
      <c r="E236" s="188" t="s">
        <v>395</v>
      </c>
      <c r="F236" s="189" t="s">
        <v>396</v>
      </c>
      <c r="G236" s="190" t="s">
        <v>234</v>
      </c>
      <c r="H236" s="191">
        <v>480</v>
      </c>
      <c r="I236" s="192"/>
      <c r="J236" s="193">
        <f>ROUND(I236*H236,2)</f>
        <v>0</v>
      </c>
      <c r="K236" s="194"/>
      <c r="L236" s="39"/>
      <c r="M236" s="195" t="s">
        <v>1</v>
      </c>
      <c r="N236" s="196" t="s">
        <v>44</v>
      </c>
      <c r="O236" s="71"/>
      <c r="P236" s="197">
        <f>O236*H236</f>
        <v>0</v>
      </c>
      <c r="Q236" s="197">
        <v>0</v>
      </c>
      <c r="R236" s="197">
        <f>Q236*H236</f>
        <v>0</v>
      </c>
      <c r="S236" s="197">
        <v>0</v>
      </c>
      <c r="T236" s="198">
        <f>S236*H236</f>
        <v>0</v>
      </c>
      <c r="U236" s="34"/>
      <c r="V236" s="34"/>
      <c r="W236" s="34"/>
      <c r="X236" s="34"/>
      <c r="Y236" s="34"/>
      <c r="Z236" s="34"/>
      <c r="AA236" s="34"/>
      <c r="AB236" s="34"/>
      <c r="AC236" s="34"/>
      <c r="AD236" s="34"/>
      <c r="AE236" s="34"/>
      <c r="AR236" s="199" t="s">
        <v>155</v>
      </c>
      <c r="AT236" s="199" t="s">
        <v>137</v>
      </c>
      <c r="AU236" s="199" t="s">
        <v>89</v>
      </c>
      <c r="AY236" s="17" t="s">
        <v>134</v>
      </c>
      <c r="BE236" s="200">
        <f>IF(N236="základní",J236,0)</f>
        <v>0</v>
      </c>
      <c r="BF236" s="200">
        <f>IF(N236="snížená",J236,0)</f>
        <v>0</v>
      </c>
      <c r="BG236" s="200">
        <f>IF(N236="zákl. přenesená",J236,0)</f>
        <v>0</v>
      </c>
      <c r="BH236" s="200">
        <f>IF(N236="sníž. přenesená",J236,0)</f>
        <v>0</v>
      </c>
      <c r="BI236" s="200">
        <f>IF(N236="nulová",J236,0)</f>
        <v>0</v>
      </c>
      <c r="BJ236" s="17" t="s">
        <v>87</v>
      </c>
      <c r="BK236" s="200">
        <f>ROUND(I236*H236,2)</f>
        <v>0</v>
      </c>
      <c r="BL236" s="17" t="s">
        <v>155</v>
      </c>
      <c r="BM236" s="199" t="s">
        <v>855</v>
      </c>
    </row>
    <row r="237" spans="1:47" s="2" customFormat="1" ht="18">
      <c r="A237" s="34"/>
      <c r="B237" s="35"/>
      <c r="C237" s="36"/>
      <c r="D237" s="201" t="s">
        <v>143</v>
      </c>
      <c r="E237" s="36"/>
      <c r="F237" s="202" t="s">
        <v>398</v>
      </c>
      <c r="G237" s="36"/>
      <c r="H237" s="36"/>
      <c r="I237" s="203"/>
      <c r="J237" s="36"/>
      <c r="K237" s="36"/>
      <c r="L237" s="39"/>
      <c r="M237" s="204"/>
      <c r="N237" s="205"/>
      <c r="O237" s="71"/>
      <c r="P237" s="71"/>
      <c r="Q237" s="71"/>
      <c r="R237" s="71"/>
      <c r="S237" s="71"/>
      <c r="T237" s="72"/>
      <c r="U237" s="34"/>
      <c r="V237" s="34"/>
      <c r="W237" s="34"/>
      <c r="X237" s="34"/>
      <c r="Y237" s="34"/>
      <c r="Z237" s="34"/>
      <c r="AA237" s="34"/>
      <c r="AB237" s="34"/>
      <c r="AC237" s="34"/>
      <c r="AD237" s="34"/>
      <c r="AE237" s="34"/>
      <c r="AT237" s="17" t="s">
        <v>143</v>
      </c>
      <c r="AU237" s="17" t="s">
        <v>89</v>
      </c>
    </row>
    <row r="238" spans="1:47" s="2" customFormat="1" ht="10">
      <c r="A238" s="34"/>
      <c r="B238" s="35"/>
      <c r="C238" s="36"/>
      <c r="D238" s="207" t="s">
        <v>179</v>
      </c>
      <c r="E238" s="36"/>
      <c r="F238" s="208" t="s">
        <v>399</v>
      </c>
      <c r="G238" s="36"/>
      <c r="H238" s="36"/>
      <c r="I238" s="203"/>
      <c r="J238" s="36"/>
      <c r="K238" s="36"/>
      <c r="L238" s="39"/>
      <c r="M238" s="204"/>
      <c r="N238" s="205"/>
      <c r="O238" s="71"/>
      <c r="P238" s="71"/>
      <c r="Q238" s="71"/>
      <c r="R238" s="71"/>
      <c r="S238" s="71"/>
      <c r="T238" s="72"/>
      <c r="U238" s="34"/>
      <c r="V238" s="34"/>
      <c r="W238" s="34"/>
      <c r="X238" s="34"/>
      <c r="Y238" s="34"/>
      <c r="Z238" s="34"/>
      <c r="AA238" s="34"/>
      <c r="AB238" s="34"/>
      <c r="AC238" s="34"/>
      <c r="AD238" s="34"/>
      <c r="AE238" s="34"/>
      <c r="AT238" s="17" t="s">
        <v>179</v>
      </c>
      <c r="AU238" s="17" t="s">
        <v>89</v>
      </c>
    </row>
    <row r="239" spans="2:51" s="13" customFormat="1" ht="10">
      <c r="B239" s="213"/>
      <c r="C239" s="214"/>
      <c r="D239" s="201" t="s">
        <v>244</v>
      </c>
      <c r="E239" s="215" t="s">
        <v>1</v>
      </c>
      <c r="F239" s="216" t="s">
        <v>856</v>
      </c>
      <c r="G239" s="214"/>
      <c r="H239" s="217">
        <v>480</v>
      </c>
      <c r="I239" s="218"/>
      <c r="J239" s="214"/>
      <c r="K239" s="214"/>
      <c r="L239" s="219"/>
      <c r="M239" s="220"/>
      <c r="N239" s="221"/>
      <c r="O239" s="221"/>
      <c r="P239" s="221"/>
      <c r="Q239" s="221"/>
      <c r="R239" s="221"/>
      <c r="S239" s="221"/>
      <c r="T239" s="222"/>
      <c r="AT239" s="223" t="s">
        <v>244</v>
      </c>
      <c r="AU239" s="223" t="s">
        <v>89</v>
      </c>
      <c r="AV239" s="13" t="s">
        <v>89</v>
      </c>
      <c r="AW239" s="13" t="s">
        <v>36</v>
      </c>
      <c r="AX239" s="13" t="s">
        <v>79</v>
      </c>
      <c r="AY239" s="223" t="s">
        <v>134</v>
      </c>
    </row>
    <row r="240" spans="1:65" s="2" customFormat="1" ht="16.5" customHeight="1">
      <c r="A240" s="34"/>
      <c r="B240" s="35"/>
      <c r="C240" s="187" t="s">
        <v>441</v>
      </c>
      <c r="D240" s="187" t="s">
        <v>137</v>
      </c>
      <c r="E240" s="188" t="s">
        <v>857</v>
      </c>
      <c r="F240" s="189" t="s">
        <v>858</v>
      </c>
      <c r="G240" s="190" t="s">
        <v>234</v>
      </c>
      <c r="H240" s="191">
        <v>1045</v>
      </c>
      <c r="I240" s="192"/>
      <c r="J240" s="193">
        <f>ROUND(I240*H240,2)</f>
        <v>0</v>
      </c>
      <c r="K240" s="194"/>
      <c r="L240" s="39"/>
      <c r="M240" s="195" t="s">
        <v>1</v>
      </c>
      <c r="N240" s="196" t="s">
        <v>44</v>
      </c>
      <c r="O240" s="71"/>
      <c r="P240" s="197">
        <f>O240*H240</f>
        <v>0</v>
      </c>
      <c r="Q240" s="197">
        <v>0</v>
      </c>
      <c r="R240" s="197">
        <f>Q240*H240</f>
        <v>0</v>
      </c>
      <c r="S240" s="197">
        <v>0</v>
      </c>
      <c r="T240" s="198">
        <f>S240*H240</f>
        <v>0</v>
      </c>
      <c r="U240" s="34"/>
      <c r="V240" s="34"/>
      <c r="W240" s="34"/>
      <c r="X240" s="34"/>
      <c r="Y240" s="34"/>
      <c r="Z240" s="34"/>
      <c r="AA240" s="34"/>
      <c r="AB240" s="34"/>
      <c r="AC240" s="34"/>
      <c r="AD240" s="34"/>
      <c r="AE240" s="34"/>
      <c r="AR240" s="199" t="s">
        <v>155</v>
      </c>
      <c r="AT240" s="199" t="s">
        <v>137</v>
      </c>
      <c r="AU240" s="199" t="s">
        <v>89</v>
      </c>
      <c r="AY240" s="17" t="s">
        <v>134</v>
      </c>
      <c r="BE240" s="200">
        <f>IF(N240="základní",J240,0)</f>
        <v>0</v>
      </c>
      <c r="BF240" s="200">
        <f>IF(N240="snížená",J240,0)</f>
        <v>0</v>
      </c>
      <c r="BG240" s="200">
        <f>IF(N240="zákl. přenesená",J240,0)</f>
        <v>0</v>
      </c>
      <c r="BH240" s="200">
        <f>IF(N240="sníž. přenesená",J240,0)</f>
        <v>0</v>
      </c>
      <c r="BI240" s="200">
        <f>IF(N240="nulová",J240,0)</f>
        <v>0</v>
      </c>
      <c r="BJ240" s="17" t="s">
        <v>87</v>
      </c>
      <c r="BK240" s="200">
        <f>ROUND(I240*H240,2)</f>
        <v>0</v>
      </c>
      <c r="BL240" s="17" t="s">
        <v>155</v>
      </c>
      <c r="BM240" s="199" t="s">
        <v>859</v>
      </c>
    </row>
    <row r="241" spans="1:47" s="2" customFormat="1" ht="18">
      <c r="A241" s="34"/>
      <c r="B241" s="35"/>
      <c r="C241" s="36"/>
      <c r="D241" s="201" t="s">
        <v>143</v>
      </c>
      <c r="E241" s="36"/>
      <c r="F241" s="202" t="s">
        <v>860</v>
      </c>
      <c r="G241" s="36"/>
      <c r="H241" s="36"/>
      <c r="I241" s="203"/>
      <c r="J241" s="36"/>
      <c r="K241" s="36"/>
      <c r="L241" s="39"/>
      <c r="M241" s="204"/>
      <c r="N241" s="205"/>
      <c r="O241" s="71"/>
      <c r="P241" s="71"/>
      <c r="Q241" s="71"/>
      <c r="R241" s="71"/>
      <c r="S241" s="71"/>
      <c r="T241" s="72"/>
      <c r="U241" s="34"/>
      <c r="V241" s="34"/>
      <c r="W241" s="34"/>
      <c r="X241" s="34"/>
      <c r="Y241" s="34"/>
      <c r="Z241" s="34"/>
      <c r="AA241" s="34"/>
      <c r="AB241" s="34"/>
      <c r="AC241" s="34"/>
      <c r="AD241" s="34"/>
      <c r="AE241" s="34"/>
      <c r="AT241" s="17" t="s">
        <v>143</v>
      </c>
      <c r="AU241" s="17" t="s">
        <v>89</v>
      </c>
    </row>
    <row r="242" spans="1:47" s="2" customFormat="1" ht="10">
      <c r="A242" s="34"/>
      <c r="B242" s="35"/>
      <c r="C242" s="36"/>
      <c r="D242" s="207" t="s">
        <v>179</v>
      </c>
      <c r="E242" s="36"/>
      <c r="F242" s="208" t="s">
        <v>861</v>
      </c>
      <c r="G242" s="36"/>
      <c r="H242" s="36"/>
      <c r="I242" s="203"/>
      <c r="J242" s="36"/>
      <c r="K242" s="36"/>
      <c r="L242" s="39"/>
      <c r="M242" s="204"/>
      <c r="N242" s="205"/>
      <c r="O242" s="71"/>
      <c r="P242" s="71"/>
      <c r="Q242" s="71"/>
      <c r="R242" s="71"/>
      <c r="S242" s="71"/>
      <c r="T242" s="72"/>
      <c r="U242" s="34"/>
      <c r="V242" s="34"/>
      <c r="W242" s="34"/>
      <c r="X242" s="34"/>
      <c r="Y242" s="34"/>
      <c r="Z242" s="34"/>
      <c r="AA242" s="34"/>
      <c r="AB242" s="34"/>
      <c r="AC242" s="34"/>
      <c r="AD242" s="34"/>
      <c r="AE242" s="34"/>
      <c r="AT242" s="17" t="s">
        <v>179</v>
      </c>
      <c r="AU242" s="17" t="s">
        <v>89</v>
      </c>
    </row>
    <row r="243" spans="2:51" s="13" customFormat="1" ht="10">
      <c r="B243" s="213"/>
      <c r="C243" s="214"/>
      <c r="D243" s="201" t="s">
        <v>244</v>
      </c>
      <c r="E243" s="215" t="s">
        <v>1</v>
      </c>
      <c r="F243" s="216" t="s">
        <v>862</v>
      </c>
      <c r="G243" s="214"/>
      <c r="H243" s="217">
        <v>676</v>
      </c>
      <c r="I243" s="218"/>
      <c r="J243" s="214"/>
      <c r="K243" s="214"/>
      <c r="L243" s="219"/>
      <c r="M243" s="220"/>
      <c r="N243" s="221"/>
      <c r="O243" s="221"/>
      <c r="P243" s="221"/>
      <c r="Q243" s="221"/>
      <c r="R243" s="221"/>
      <c r="S243" s="221"/>
      <c r="T243" s="222"/>
      <c r="AT243" s="223" t="s">
        <v>244</v>
      </c>
      <c r="AU243" s="223" t="s">
        <v>89</v>
      </c>
      <c r="AV243" s="13" t="s">
        <v>89</v>
      </c>
      <c r="AW243" s="13" t="s">
        <v>36</v>
      </c>
      <c r="AX243" s="13" t="s">
        <v>79</v>
      </c>
      <c r="AY243" s="223" t="s">
        <v>134</v>
      </c>
    </row>
    <row r="244" spans="2:51" s="13" customFormat="1" ht="10">
      <c r="B244" s="213"/>
      <c r="C244" s="214"/>
      <c r="D244" s="201" t="s">
        <v>244</v>
      </c>
      <c r="E244" s="215" t="s">
        <v>1</v>
      </c>
      <c r="F244" s="216" t="s">
        <v>863</v>
      </c>
      <c r="G244" s="214"/>
      <c r="H244" s="217">
        <v>369</v>
      </c>
      <c r="I244" s="218"/>
      <c r="J244" s="214"/>
      <c r="K244" s="214"/>
      <c r="L244" s="219"/>
      <c r="M244" s="220"/>
      <c r="N244" s="221"/>
      <c r="O244" s="221"/>
      <c r="P244" s="221"/>
      <c r="Q244" s="221"/>
      <c r="R244" s="221"/>
      <c r="S244" s="221"/>
      <c r="T244" s="222"/>
      <c r="AT244" s="223" t="s">
        <v>244</v>
      </c>
      <c r="AU244" s="223" t="s">
        <v>89</v>
      </c>
      <c r="AV244" s="13" t="s">
        <v>89</v>
      </c>
      <c r="AW244" s="13" t="s">
        <v>36</v>
      </c>
      <c r="AX244" s="13" t="s">
        <v>79</v>
      </c>
      <c r="AY244" s="223" t="s">
        <v>134</v>
      </c>
    </row>
    <row r="245" spans="1:65" s="2" customFormat="1" ht="16.5" customHeight="1">
      <c r="A245" s="34"/>
      <c r="B245" s="35"/>
      <c r="C245" s="187" t="s">
        <v>449</v>
      </c>
      <c r="D245" s="187" t="s">
        <v>137</v>
      </c>
      <c r="E245" s="188" t="s">
        <v>864</v>
      </c>
      <c r="F245" s="189" t="s">
        <v>865</v>
      </c>
      <c r="G245" s="190" t="s">
        <v>234</v>
      </c>
      <c r="H245" s="191">
        <v>374</v>
      </c>
      <c r="I245" s="192"/>
      <c r="J245" s="193">
        <f>ROUND(I245*H245,2)</f>
        <v>0</v>
      </c>
      <c r="K245" s="194"/>
      <c r="L245" s="39"/>
      <c r="M245" s="195" t="s">
        <v>1</v>
      </c>
      <c r="N245" s="196" t="s">
        <v>44</v>
      </c>
      <c r="O245" s="71"/>
      <c r="P245" s="197">
        <f>O245*H245</f>
        <v>0</v>
      </c>
      <c r="Q245" s="197">
        <v>0</v>
      </c>
      <c r="R245" s="197">
        <f>Q245*H245</f>
        <v>0</v>
      </c>
      <c r="S245" s="197">
        <v>0</v>
      </c>
      <c r="T245" s="198">
        <f>S245*H245</f>
        <v>0</v>
      </c>
      <c r="U245" s="34"/>
      <c r="V245" s="34"/>
      <c r="W245" s="34"/>
      <c r="X245" s="34"/>
      <c r="Y245" s="34"/>
      <c r="Z245" s="34"/>
      <c r="AA245" s="34"/>
      <c r="AB245" s="34"/>
      <c r="AC245" s="34"/>
      <c r="AD245" s="34"/>
      <c r="AE245" s="34"/>
      <c r="AR245" s="199" t="s">
        <v>155</v>
      </c>
      <c r="AT245" s="199" t="s">
        <v>137</v>
      </c>
      <c r="AU245" s="199" t="s">
        <v>89</v>
      </c>
      <c r="AY245" s="17" t="s">
        <v>134</v>
      </c>
      <c r="BE245" s="200">
        <f>IF(N245="základní",J245,0)</f>
        <v>0</v>
      </c>
      <c r="BF245" s="200">
        <f>IF(N245="snížená",J245,0)</f>
        <v>0</v>
      </c>
      <c r="BG245" s="200">
        <f>IF(N245="zákl. přenesená",J245,0)</f>
        <v>0</v>
      </c>
      <c r="BH245" s="200">
        <f>IF(N245="sníž. přenesená",J245,0)</f>
        <v>0</v>
      </c>
      <c r="BI245" s="200">
        <f>IF(N245="nulová",J245,0)</f>
        <v>0</v>
      </c>
      <c r="BJ245" s="17" t="s">
        <v>87</v>
      </c>
      <c r="BK245" s="200">
        <f>ROUND(I245*H245,2)</f>
        <v>0</v>
      </c>
      <c r="BL245" s="17" t="s">
        <v>155</v>
      </c>
      <c r="BM245" s="199" t="s">
        <v>866</v>
      </c>
    </row>
    <row r="246" spans="1:47" s="2" customFormat="1" ht="18">
      <c r="A246" s="34"/>
      <c r="B246" s="35"/>
      <c r="C246" s="36"/>
      <c r="D246" s="201" t="s">
        <v>143</v>
      </c>
      <c r="E246" s="36"/>
      <c r="F246" s="202" t="s">
        <v>867</v>
      </c>
      <c r="G246" s="36"/>
      <c r="H246" s="36"/>
      <c r="I246" s="203"/>
      <c r="J246" s="36"/>
      <c r="K246" s="36"/>
      <c r="L246" s="39"/>
      <c r="M246" s="204"/>
      <c r="N246" s="205"/>
      <c r="O246" s="71"/>
      <c r="P246" s="71"/>
      <c r="Q246" s="71"/>
      <c r="R246" s="71"/>
      <c r="S246" s="71"/>
      <c r="T246" s="72"/>
      <c r="U246" s="34"/>
      <c r="V246" s="34"/>
      <c r="W246" s="34"/>
      <c r="X246" s="34"/>
      <c r="Y246" s="34"/>
      <c r="Z246" s="34"/>
      <c r="AA246" s="34"/>
      <c r="AB246" s="34"/>
      <c r="AC246" s="34"/>
      <c r="AD246" s="34"/>
      <c r="AE246" s="34"/>
      <c r="AT246" s="17" t="s">
        <v>143</v>
      </c>
      <c r="AU246" s="17" t="s">
        <v>89</v>
      </c>
    </row>
    <row r="247" spans="1:47" s="2" customFormat="1" ht="10">
      <c r="A247" s="34"/>
      <c r="B247" s="35"/>
      <c r="C247" s="36"/>
      <c r="D247" s="207" t="s">
        <v>179</v>
      </c>
      <c r="E247" s="36"/>
      <c r="F247" s="208" t="s">
        <v>868</v>
      </c>
      <c r="G247" s="36"/>
      <c r="H247" s="36"/>
      <c r="I247" s="203"/>
      <c r="J247" s="36"/>
      <c r="K247" s="36"/>
      <c r="L247" s="39"/>
      <c r="M247" s="204"/>
      <c r="N247" s="205"/>
      <c r="O247" s="71"/>
      <c r="P247" s="71"/>
      <c r="Q247" s="71"/>
      <c r="R247" s="71"/>
      <c r="S247" s="71"/>
      <c r="T247" s="72"/>
      <c r="U247" s="34"/>
      <c r="V247" s="34"/>
      <c r="W247" s="34"/>
      <c r="X247" s="34"/>
      <c r="Y247" s="34"/>
      <c r="Z247" s="34"/>
      <c r="AA247" s="34"/>
      <c r="AB247" s="34"/>
      <c r="AC247" s="34"/>
      <c r="AD247" s="34"/>
      <c r="AE247" s="34"/>
      <c r="AT247" s="17" t="s">
        <v>179</v>
      </c>
      <c r="AU247" s="17" t="s">
        <v>89</v>
      </c>
    </row>
    <row r="248" spans="2:51" s="13" customFormat="1" ht="10">
      <c r="B248" s="213"/>
      <c r="C248" s="214"/>
      <c r="D248" s="201" t="s">
        <v>244</v>
      </c>
      <c r="E248" s="215" t="s">
        <v>1</v>
      </c>
      <c r="F248" s="216" t="s">
        <v>869</v>
      </c>
      <c r="G248" s="214"/>
      <c r="H248" s="217">
        <v>374</v>
      </c>
      <c r="I248" s="218"/>
      <c r="J248" s="214"/>
      <c r="K248" s="214"/>
      <c r="L248" s="219"/>
      <c r="M248" s="220"/>
      <c r="N248" s="221"/>
      <c r="O248" s="221"/>
      <c r="P248" s="221"/>
      <c r="Q248" s="221"/>
      <c r="R248" s="221"/>
      <c r="S248" s="221"/>
      <c r="T248" s="222"/>
      <c r="AT248" s="223" t="s">
        <v>244</v>
      </c>
      <c r="AU248" s="223" t="s">
        <v>89</v>
      </c>
      <c r="AV248" s="13" t="s">
        <v>89</v>
      </c>
      <c r="AW248" s="13" t="s">
        <v>36</v>
      </c>
      <c r="AX248" s="13" t="s">
        <v>79</v>
      </c>
      <c r="AY248" s="223" t="s">
        <v>134</v>
      </c>
    </row>
    <row r="249" spans="1:65" s="2" customFormat="1" ht="24.15" customHeight="1">
      <c r="A249" s="34"/>
      <c r="B249" s="35"/>
      <c r="C249" s="187" t="s">
        <v>464</v>
      </c>
      <c r="D249" s="187" t="s">
        <v>137</v>
      </c>
      <c r="E249" s="188" t="s">
        <v>870</v>
      </c>
      <c r="F249" s="189" t="s">
        <v>871</v>
      </c>
      <c r="G249" s="190" t="s">
        <v>234</v>
      </c>
      <c r="H249" s="191">
        <v>10.6</v>
      </c>
      <c r="I249" s="192"/>
      <c r="J249" s="193">
        <f>ROUND(I249*H249,2)</f>
        <v>0</v>
      </c>
      <c r="K249" s="194"/>
      <c r="L249" s="39"/>
      <c r="M249" s="195" t="s">
        <v>1</v>
      </c>
      <c r="N249" s="196" t="s">
        <v>44</v>
      </c>
      <c r="O249" s="71"/>
      <c r="P249" s="197">
        <f>O249*H249</f>
        <v>0</v>
      </c>
      <c r="Q249" s="197">
        <v>0.408</v>
      </c>
      <c r="R249" s="197">
        <f>Q249*H249</f>
        <v>4.3248</v>
      </c>
      <c r="S249" s="197">
        <v>0</v>
      </c>
      <c r="T249" s="198">
        <f>S249*H249</f>
        <v>0</v>
      </c>
      <c r="U249" s="34"/>
      <c r="V249" s="34"/>
      <c r="W249" s="34"/>
      <c r="X249" s="34"/>
      <c r="Y249" s="34"/>
      <c r="Z249" s="34"/>
      <c r="AA249" s="34"/>
      <c r="AB249" s="34"/>
      <c r="AC249" s="34"/>
      <c r="AD249" s="34"/>
      <c r="AE249" s="34"/>
      <c r="AR249" s="199" t="s">
        <v>155</v>
      </c>
      <c r="AT249" s="199" t="s">
        <v>137</v>
      </c>
      <c r="AU249" s="199" t="s">
        <v>89</v>
      </c>
      <c r="AY249" s="17" t="s">
        <v>134</v>
      </c>
      <c r="BE249" s="200">
        <f>IF(N249="základní",J249,0)</f>
        <v>0</v>
      </c>
      <c r="BF249" s="200">
        <f>IF(N249="snížená",J249,0)</f>
        <v>0</v>
      </c>
      <c r="BG249" s="200">
        <f>IF(N249="zákl. přenesená",J249,0)</f>
        <v>0</v>
      </c>
      <c r="BH249" s="200">
        <f>IF(N249="sníž. přenesená",J249,0)</f>
        <v>0</v>
      </c>
      <c r="BI249" s="200">
        <f>IF(N249="nulová",J249,0)</f>
        <v>0</v>
      </c>
      <c r="BJ249" s="17" t="s">
        <v>87</v>
      </c>
      <c r="BK249" s="200">
        <f>ROUND(I249*H249,2)</f>
        <v>0</v>
      </c>
      <c r="BL249" s="17" t="s">
        <v>155</v>
      </c>
      <c r="BM249" s="199" t="s">
        <v>872</v>
      </c>
    </row>
    <row r="250" spans="1:47" s="2" customFormat="1" ht="10">
      <c r="A250" s="34"/>
      <c r="B250" s="35"/>
      <c r="C250" s="36"/>
      <c r="D250" s="201" t="s">
        <v>143</v>
      </c>
      <c r="E250" s="36"/>
      <c r="F250" s="202" t="s">
        <v>873</v>
      </c>
      <c r="G250" s="36"/>
      <c r="H250" s="36"/>
      <c r="I250" s="203"/>
      <c r="J250" s="36"/>
      <c r="K250" s="36"/>
      <c r="L250" s="39"/>
      <c r="M250" s="204"/>
      <c r="N250" s="205"/>
      <c r="O250" s="71"/>
      <c r="P250" s="71"/>
      <c r="Q250" s="71"/>
      <c r="R250" s="71"/>
      <c r="S250" s="71"/>
      <c r="T250" s="72"/>
      <c r="U250" s="34"/>
      <c r="V250" s="34"/>
      <c r="W250" s="34"/>
      <c r="X250" s="34"/>
      <c r="Y250" s="34"/>
      <c r="Z250" s="34"/>
      <c r="AA250" s="34"/>
      <c r="AB250" s="34"/>
      <c r="AC250" s="34"/>
      <c r="AD250" s="34"/>
      <c r="AE250" s="34"/>
      <c r="AT250" s="17" t="s">
        <v>143</v>
      </c>
      <c r="AU250" s="17" t="s">
        <v>89</v>
      </c>
    </row>
    <row r="251" spans="1:47" s="2" customFormat="1" ht="10">
      <c r="A251" s="34"/>
      <c r="B251" s="35"/>
      <c r="C251" s="36"/>
      <c r="D251" s="207" t="s">
        <v>179</v>
      </c>
      <c r="E251" s="36"/>
      <c r="F251" s="208" t="s">
        <v>874</v>
      </c>
      <c r="G251" s="36"/>
      <c r="H251" s="36"/>
      <c r="I251" s="203"/>
      <c r="J251" s="36"/>
      <c r="K251" s="36"/>
      <c r="L251" s="39"/>
      <c r="M251" s="204"/>
      <c r="N251" s="205"/>
      <c r="O251" s="71"/>
      <c r="P251" s="71"/>
      <c r="Q251" s="71"/>
      <c r="R251" s="71"/>
      <c r="S251" s="71"/>
      <c r="T251" s="72"/>
      <c r="U251" s="34"/>
      <c r="V251" s="34"/>
      <c r="W251" s="34"/>
      <c r="X251" s="34"/>
      <c r="Y251" s="34"/>
      <c r="Z251" s="34"/>
      <c r="AA251" s="34"/>
      <c r="AB251" s="34"/>
      <c r="AC251" s="34"/>
      <c r="AD251" s="34"/>
      <c r="AE251" s="34"/>
      <c r="AT251" s="17" t="s">
        <v>179</v>
      </c>
      <c r="AU251" s="17" t="s">
        <v>89</v>
      </c>
    </row>
    <row r="252" spans="1:65" s="2" customFormat="1" ht="24.15" customHeight="1">
      <c r="A252" s="34"/>
      <c r="B252" s="35"/>
      <c r="C252" s="187" t="s">
        <v>468</v>
      </c>
      <c r="D252" s="187" t="s">
        <v>137</v>
      </c>
      <c r="E252" s="188" t="s">
        <v>875</v>
      </c>
      <c r="F252" s="189" t="s">
        <v>876</v>
      </c>
      <c r="G252" s="190" t="s">
        <v>234</v>
      </c>
      <c r="H252" s="191">
        <v>676</v>
      </c>
      <c r="I252" s="192"/>
      <c r="J252" s="193">
        <f>ROUND(I252*H252,2)</f>
        <v>0</v>
      </c>
      <c r="K252" s="194"/>
      <c r="L252" s="39"/>
      <c r="M252" s="195" t="s">
        <v>1</v>
      </c>
      <c r="N252" s="196" t="s">
        <v>44</v>
      </c>
      <c r="O252" s="71"/>
      <c r="P252" s="197">
        <f>O252*H252</f>
        <v>0</v>
      </c>
      <c r="Q252" s="197">
        <v>0.08425</v>
      </c>
      <c r="R252" s="197">
        <f>Q252*H252</f>
        <v>56.953</v>
      </c>
      <c r="S252" s="197">
        <v>0</v>
      </c>
      <c r="T252" s="198">
        <f>S252*H252</f>
        <v>0</v>
      </c>
      <c r="U252" s="34"/>
      <c r="V252" s="34"/>
      <c r="W252" s="34"/>
      <c r="X252" s="34"/>
      <c r="Y252" s="34"/>
      <c r="Z252" s="34"/>
      <c r="AA252" s="34"/>
      <c r="AB252" s="34"/>
      <c r="AC252" s="34"/>
      <c r="AD252" s="34"/>
      <c r="AE252" s="34"/>
      <c r="AR252" s="199" t="s">
        <v>155</v>
      </c>
      <c r="AT252" s="199" t="s">
        <v>137</v>
      </c>
      <c r="AU252" s="199" t="s">
        <v>89</v>
      </c>
      <c r="AY252" s="17" t="s">
        <v>134</v>
      </c>
      <c r="BE252" s="200">
        <f>IF(N252="základní",J252,0)</f>
        <v>0</v>
      </c>
      <c r="BF252" s="200">
        <f>IF(N252="snížená",J252,0)</f>
        <v>0</v>
      </c>
      <c r="BG252" s="200">
        <f>IF(N252="zákl. přenesená",J252,0)</f>
        <v>0</v>
      </c>
      <c r="BH252" s="200">
        <f>IF(N252="sníž. přenesená",J252,0)</f>
        <v>0</v>
      </c>
      <c r="BI252" s="200">
        <f>IF(N252="nulová",J252,0)</f>
        <v>0</v>
      </c>
      <c r="BJ252" s="17" t="s">
        <v>87</v>
      </c>
      <c r="BK252" s="200">
        <f>ROUND(I252*H252,2)</f>
        <v>0</v>
      </c>
      <c r="BL252" s="17" t="s">
        <v>155</v>
      </c>
      <c r="BM252" s="199" t="s">
        <v>877</v>
      </c>
    </row>
    <row r="253" spans="1:47" s="2" customFormat="1" ht="45">
      <c r="A253" s="34"/>
      <c r="B253" s="35"/>
      <c r="C253" s="36"/>
      <c r="D253" s="201" t="s">
        <v>143</v>
      </c>
      <c r="E253" s="36"/>
      <c r="F253" s="202" t="s">
        <v>878</v>
      </c>
      <c r="G253" s="36"/>
      <c r="H253" s="36"/>
      <c r="I253" s="203"/>
      <c r="J253" s="36"/>
      <c r="K253" s="36"/>
      <c r="L253" s="39"/>
      <c r="M253" s="204"/>
      <c r="N253" s="205"/>
      <c r="O253" s="71"/>
      <c r="P253" s="71"/>
      <c r="Q253" s="71"/>
      <c r="R253" s="71"/>
      <c r="S253" s="71"/>
      <c r="T253" s="72"/>
      <c r="U253" s="34"/>
      <c r="V253" s="34"/>
      <c r="W253" s="34"/>
      <c r="X253" s="34"/>
      <c r="Y253" s="34"/>
      <c r="Z253" s="34"/>
      <c r="AA253" s="34"/>
      <c r="AB253" s="34"/>
      <c r="AC253" s="34"/>
      <c r="AD253" s="34"/>
      <c r="AE253" s="34"/>
      <c r="AT253" s="17" t="s">
        <v>143</v>
      </c>
      <c r="AU253" s="17" t="s">
        <v>89</v>
      </c>
    </row>
    <row r="254" spans="1:47" s="2" customFormat="1" ht="10">
      <c r="A254" s="34"/>
      <c r="B254" s="35"/>
      <c r="C254" s="36"/>
      <c r="D254" s="207" t="s">
        <v>179</v>
      </c>
      <c r="E254" s="36"/>
      <c r="F254" s="208" t="s">
        <v>879</v>
      </c>
      <c r="G254" s="36"/>
      <c r="H254" s="36"/>
      <c r="I254" s="203"/>
      <c r="J254" s="36"/>
      <c r="K254" s="36"/>
      <c r="L254" s="39"/>
      <c r="M254" s="204"/>
      <c r="N254" s="205"/>
      <c r="O254" s="71"/>
      <c r="P254" s="71"/>
      <c r="Q254" s="71"/>
      <c r="R254" s="71"/>
      <c r="S254" s="71"/>
      <c r="T254" s="72"/>
      <c r="U254" s="34"/>
      <c r="V254" s="34"/>
      <c r="W254" s="34"/>
      <c r="X254" s="34"/>
      <c r="Y254" s="34"/>
      <c r="Z254" s="34"/>
      <c r="AA254" s="34"/>
      <c r="AB254" s="34"/>
      <c r="AC254" s="34"/>
      <c r="AD254" s="34"/>
      <c r="AE254" s="34"/>
      <c r="AT254" s="17" t="s">
        <v>179</v>
      </c>
      <c r="AU254" s="17" t="s">
        <v>89</v>
      </c>
    </row>
    <row r="255" spans="2:51" s="13" customFormat="1" ht="10">
      <c r="B255" s="213"/>
      <c r="C255" s="214"/>
      <c r="D255" s="201" t="s">
        <v>244</v>
      </c>
      <c r="E255" s="215" t="s">
        <v>1</v>
      </c>
      <c r="F255" s="216" t="s">
        <v>880</v>
      </c>
      <c r="G255" s="214"/>
      <c r="H255" s="217">
        <v>676</v>
      </c>
      <c r="I255" s="218"/>
      <c r="J255" s="214"/>
      <c r="K255" s="214"/>
      <c r="L255" s="219"/>
      <c r="M255" s="220"/>
      <c r="N255" s="221"/>
      <c r="O255" s="221"/>
      <c r="P255" s="221"/>
      <c r="Q255" s="221"/>
      <c r="R255" s="221"/>
      <c r="S255" s="221"/>
      <c r="T255" s="222"/>
      <c r="AT255" s="223" t="s">
        <v>244</v>
      </c>
      <c r="AU255" s="223" t="s">
        <v>89</v>
      </c>
      <c r="AV255" s="13" t="s">
        <v>89</v>
      </c>
      <c r="AW255" s="13" t="s">
        <v>36</v>
      </c>
      <c r="AX255" s="13" t="s">
        <v>79</v>
      </c>
      <c r="AY255" s="223" t="s">
        <v>134</v>
      </c>
    </row>
    <row r="256" spans="1:65" s="2" customFormat="1" ht="16.5" customHeight="1">
      <c r="A256" s="34"/>
      <c r="B256" s="35"/>
      <c r="C256" s="245" t="s">
        <v>478</v>
      </c>
      <c r="D256" s="245" t="s">
        <v>339</v>
      </c>
      <c r="E256" s="246" t="s">
        <v>881</v>
      </c>
      <c r="F256" s="247" t="s">
        <v>882</v>
      </c>
      <c r="G256" s="248" t="s">
        <v>234</v>
      </c>
      <c r="H256" s="249">
        <v>595.496</v>
      </c>
      <c r="I256" s="250"/>
      <c r="J256" s="251">
        <f>ROUND(I256*H256,2)</f>
        <v>0</v>
      </c>
      <c r="K256" s="252"/>
      <c r="L256" s="253"/>
      <c r="M256" s="254" t="s">
        <v>1</v>
      </c>
      <c r="N256" s="255" t="s">
        <v>44</v>
      </c>
      <c r="O256" s="71"/>
      <c r="P256" s="197">
        <f>O256*H256</f>
        <v>0</v>
      </c>
      <c r="Q256" s="197">
        <v>0.113</v>
      </c>
      <c r="R256" s="197">
        <f>Q256*H256</f>
        <v>67.291048</v>
      </c>
      <c r="S256" s="197">
        <v>0</v>
      </c>
      <c r="T256" s="198">
        <f>S256*H256</f>
        <v>0</v>
      </c>
      <c r="U256" s="34"/>
      <c r="V256" s="34"/>
      <c r="W256" s="34"/>
      <c r="X256" s="34"/>
      <c r="Y256" s="34"/>
      <c r="Z256" s="34"/>
      <c r="AA256" s="34"/>
      <c r="AB256" s="34"/>
      <c r="AC256" s="34"/>
      <c r="AD256" s="34"/>
      <c r="AE256" s="34"/>
      <c r="AR256" s="199" t="s">
        <v>175</v>
      </c>
      <c r="AT256" s="199" t="s">
        <v>339</v>
      </c>
      <c r="AU256" s="199" t="s">
        <v>89</v>
      </c>
      <c r="AY256" s="17" t="s">
        <v>134</v>
      </c>
      <c r="BE256" s="200">
        <f>IF(N256="základní",J256,0)</f>
        <v>0</v>
      </c>
      <c r="BF256" s="200">
        <f>IF(N256="snížená",J256,0)</f>
        <v>0</v>
      </c>
      <c r="BG256" s="200">
        <f>IF(N256="zákl. přenesená",J256,0)</f>
        <v>0</v>
      </c>
      <c r="BH256" s="200">
        <f>IF(N256="sníž. přenesená",J256,0)</f>
        <v>0</v>
      </c>
      <c r="BI256" s="200">
        <f>IF(N256="nulová",J256,0)</f>
        <v>0</v>
      </c>
      <c r="BJ256" s="17" t="s">
        <v>87</v>
      </c>
      <c r="BK256" s="200">
        <f>ROUND(I256*H256,2)</f>
        <v>0</v>
      </c>
      <c r="BL256" s="17" t="s">
        <v>155</v>
      </c>
      <c r="BM256" s="199" t="s">
        <v>883</v>
      </c>
    </row>
    <row r="257" spans="1:47" s="2" customFormat="1" ht="10">
      <c r="A257" s="34"/>
      <c r="B257" s="35"/>
      <c r="C257" s="36"/>
      <c r="D257" s="201" t="s">
        <v>143</v>
      </c>
      <c r="E257" s="36"/>
      <c r="F257" s="202" t="s">
        <v>882</v>
      </c>
      <c r="G257" s="36"/>
      <c r="H257" s="36"/>
      <c r="I257" s="203"/>
      <c r="J257" s="36"/>
      <c r="K257" s="36"/>
      <c r="L257" s="39"/>
      <c r="M257" s="204"/>
      <c r="N257" s="205"/>
      <c r="O257" s="71"/>
      <c r="P257" s="71"/>
      <c r="Q257" s="71"/>
      <c r="R257" s="71"/>
      <c r="S257" s="71"/>
      <c r="T257" s="72"/>
      <c r="U257" s="34"/>
      <c r="V257" s="34"/>
      <c r="W257" s="34"/>
      <c r="X257" s="34"/>
      <c r="Y257" s="34"/>
      <c r="Z257" s="34"/>
      <c r="AA257" s="34"/>
      <c r="AB257" s="34"/>
      <c r="AC257" s="34"/>
      <c r="AD257" s="34"/>
      <c r="AE257" s="34"/>
      <c r="AT257" s="17" t="s">
        <v>143</v>
      </c>
      <c r="AU257" s="17" t="s">
        <v>89</v>
      </c>
    </row>
    <row r="258" spans="2:51" s="13" customFormat="1" ht="10">
      <c r="B258" s="213"/>
      <c r="C258" s="214"/>
      <c r="D258" s="201" t="s">
        <v>244</v>
      </c>
      <c r="E258" s="215" t="s">
        <v>1</v>
      </c>
      <c r="F258" s="216" t="s">
        <v>884</v>
      </c>
      <c r="G258" s="214"/>
      <c r="H258" s="217">
        <v>589.6</v>
      </c>
      <c r="I258" s="218"/>
      <c r="J258" s="214"/>
      <c r="K258" s="214"/>
      <c r="L258" s="219"/>
      <c r="M258" s="220"/>
      <c r="N258" s="221"/>
      <c r="O258" s="221"/>
      <c r="P258" s="221"/>
      <c r="Q258" s="221"/>
      <c r="R258" s="221"/>
      <c r="S258" s="221"/>
      <c r="T258" s="222"/>
      <c r="AT258" s="223" t="s">
        <v>244</v>
      </c>
      <c r="AU258" s="223" t="s">
        <v>89</v>
      </c>
      <c r="AV258" s="13" t="s">
        <v>89</v>
      </c>
      <c r="AW258" s="13" t="s">
        <v>36</v>
      </c>
      <c r="AX258" s="13" t="s">
        <v>79</v>
      </c>
      <c r="AY258" s="223" t="s">
        <v>134</v>
      </c>
    </row>
    <row r="259" spans="2:51" s="13" customFormat="1" ht="10">
      <c r="B259" s="213"/>
      <c r="C259" s="214"/>
      <c r="D259" s="201" t="s">
        <v>244</v>
      </c>
      <c r="E259" s="214"/>
      <c r="F259" s="216" t="s">
        <v>885</v>
      </c>
      <c r="G259" s="214"/>
      <c r="H259" s="217">
        <v>595.496</v>
      </c>
      <c r="I259" s="218"/>
      <c r="J259" s="214"/>
      <c r="K259" s="214"/>
      <c r="L259" s="219"/>
      <c r="M259" s="220"/>
      <c r="N259" s="221"/>
      <c r="O259" s="221"/>
      <c r="P259" s="221"/>
      <c r="Q259" s="221"/>
      <c r="R259" s="221"/>
      <c r="S259" s="221"/>
      <c r="T259" s="222"/>
      <c r="AT259" s="223" t="s">
        <v>244</v>
      </c>
      <c r="AU259" s="223" t="s">
        <v>89</v>
      </c>
      <c r="AV259" s="13" t="s">
        <v>89</v>
      </c>
      <c r="AW259" s="13" t="s">
        <v>4</v>
      </c>
      <c r="AX259" s="13" t="s">
        <v>87</v>
      </c>
      <c r="AY259" s="223" t="s">
        <v>134</v>
      </c>
    </row>
    <row r="260" spans="1:65" s="2" customFormat="1" ht="24.15" customHeight="1">
      <c r="A260" s="34"/>
      <c r="B260" s="35"/>
      <c r="C260" s="245" t="s">
        <v>484</v>
      </c>
      <c r="D260" s="245" t="s">
        <v>339</v>
      </c>
      <c r="E260" s="246" t="s">
        <v>886</v>
      </c>
      <c r="F260" s="247" t="s">
        <v>887</v>
      </c>
      <c r="G260" s="248" t="s">
        <v>234</v>
      </c>
      <c r="H260" s="249">
        <v>87.264</v>
      </c>
      <c r="I260" s="250"/>
      <c r="J260" s="251">
        <f>ROUND(I260*H260,2)</f>
        <v>0</v>
      </c>
      <c r="K260" s="252"/>
      <c r="L260" s="253"/>
      <c r="M260" s="254" t="s">
        <v>1</v>
      </c>
      <c r="N260" s="255" t="s">
        <v>44</v>
      </c>
      <c r="O260" s="71"/>
      <c r="P260" s="197">
        <f>O260*H260</f>
        <v>0</v>
      </c>
      <c r="Q260" s="197">
        <v>0.13</v>
      </c>
      <c r="R260" s="197">
        <f>Q260*H260</f>
        <v>11.34432</v>
      </c>
      <c r="S260" s="197">
        <v>0</v>
      </c>
      <c r="T260" s="198">
        <f>S260*H260</f>
        <v>0</v>
      </c>
      <c r="U260" s="34"/>
      <c r="V260" s="34"/>
      <c r="W260" s="34"/>
      <c r="X260" s="34"/>
      <c r="Y260" s="34"/>
      <c r="Z260" s="34"/>
      <c r="AA260" s="34"/>
      <c r="AB260" s="34"/>
      <c r="AC260" s="34"/>
      <c r="AD260" s="34"/>
      <c r="AE260" s="34"/>
      <c r="AR260" s="199" t="s">
        <v>175</v>
      </c>
      <c r="AT260" s="199" t="s">
        <v>339</v>
      </c>
      <c r="AU260" s="199" t="s">
        <v>89</v>
      </c>
      <c r="AY260" s="17" t="s">
        <v>134</v>
      </c>
      <c r="BE260" s="200">
        <f>IF(N260="základní",J260,0)</f>
        <v>0</v>
      </c>
      <c r="BF260" s="200">
        <f>IF(N260="snížená",J260,0)</f>
        <v>0</v>
      </c>
      <c r="BG260" s="200">
        <f>IF(N260="zákl. přenesená",J260,0)</f>
        <v>0</v>
      </c>
      <c r="BH260" s="200">
        <f>IF(N260="sníž. přenesená",J260,0)</f>
        <v>0</v>
      </c>
      <c r="BI260" s="200">
        <f>IF(N260="nulová",J260,0)</f>
        <v>0</v>
      </c>
      <c r="BJ260" s="17" t="s">
        <v>87</v>
      </c>
      <c r="BK260" s="200">
        <f>ROUND(I260*H260,2)</f>
        <v>0</v>
      </c>
      <c r="BL260" s="17" t="s">
        <v>155</v>
      </c>
      <c r="BM260" s="199" t="s">
        <v>888</v>
      </c>
    </row>
    <row r="261" spans="1:47" s="2" customFormat="1" ht="18">
      <c r="A261" s="34"/>
      <c r="B261" s="35"/>
      <c r="C261" s="36"/>
      <c r="D261" s="201" t="s">
        <v>143</v>
      </c>
      <c r="E261" s="36"/>
      <c r="F261" s="202" t="s">
        <v>887</v>
      </c>
      <c r="G261" s="36"/>
      <c r="H261" s="36"/>
      <c r="I261" s="203"/>
      <c r="J261" s="36"/>
      <c r="K261" s="36"/>
      <c r="L261" s="39"/>
      <c r="M261" s="204"/>
      <c r="N261" s="205"/>
      <c r="O261" s="71"/>
      <c r="P261" s="71"/>
      <c r="Q261" s="71"/>
      <c r="R261" s="71"/>
      <c r="S261" s="71"/>
      <c r="T261" s="72"/>
      <c r="U261" s="34"/>
      <c r="V261" s="34"/>
      <c r="W261" s="34"/>
      <c r="X261" s="34"/>
      <c r="Y261" s="34"/>
      <c r="Z261" s="34"/>
      <c r="AA261" s="34"/>
      <c r="AB261" s="34"/>
      <c r="AC261" s="34"/>
      <c r="AD261" s="34"/>
      <c r="AE261" s="34"/>
      <c r="AT261" s="17" t="s">
        <v>143</v>
      </c>
      <c r="AU261" s="17" t="s">
        <v>89</v>
      </c>
    </row>
    <row r="262" spans="2:51" s="13" customFormat="1" ht="10">
      <c r="B262" s="213"/>
      <c r="C262" s="214"/>
      <c r="D262" s="201" t="s">
        <v>244</v>
      </c>
      <c r="E262" s="214"/>
      <c r="F262" s="216" t="s">
        <v>889</v>
      </c>
      <c r="G262" s="214"/>
      <c r="H262" s="217">
        <v>87.264</v>
      </c>
      <c r="I262" s="218"/>
      <c r="J262" s="214"/>
      <c r="K262" s="214"/>
      <c r="L262" s="219"/>
      <c r="M262" s="220"/>
      <c r="N262" s="221"/>
      <c r="O262" s="221"/>
      <c r="P262" s="221"/>
      <c r="Q262" s="221"/>
      <c r="R262" s="221"/>
      <c r="S262" s="221"/>
      <c r="T262" s="222"/>
      <c r="AT262" s="223" t="s">
        <v>244</v>
      </c>
      <c r="AU262" s="223" t="s">
        <v>89</v>
      </c>
      <c r="AV262" s="13" t="s">
        <v>89</v>
      </c>
      <c r="AW262" s="13" t="s">
        <v>4</v>
      </c>
      <c r="AX262" s="13" t="s">
        <v>87</v>
      </c>
      <c r="AY262" s="223" t="s">
        <v>134</v>
      </c>
    </row>
    <row r="263" spans="1:65" s="2" customFormat="1" ht="24.15" customHeight="1">
      <c r="A263" s="34"/>
      <c r="B263" s="35"/>
      <c r="C263" s="187" t="s">
        <v>488</v>
      </c>
      <c r="D263" s="187" t="s">
        <v>137</v>
      </c>
      <c r="E263" s="188" t="s">
        <v>890</v>
      </c>
      <c r="F263" s="189" t="s">
        <v>891</v>
      </c>
      <c r="G263" s="190" t="s">
        <v>234</v>
      </c>
      <c r="H263" s="191">
        <v>854</v>
      </c>
      <c r="I263" s="192"/>
      <c r="J263" s="193">
        <f>ROUND(I263*H263,2)</f>
        <v>0</v>
      </c>
      <c r="K263" s="194"/>
      <c r="L263" s="39"/>
      <c r="M263" s="195" t="s">
        <v>1</v>
      </c>
      <c r="N263" s="196" t="s">
        <v>44</v>
      </c>
      <c r="O263" s="71"/>
      <c r="P263" s="197">
        <f>O263*H263</f>
        <v>0</v>
      </c>
      <c r="Q263" s="197">
        <v>0.08565</v>
      </c>
      <c r="R263" s="197">
        <f>Q263*H263</f>
        <v>73.1451</v>
      </c>
      <c r="S263" s="197">
        <v>0</v>
      </c>
      <c r="T263" s="198">
        <f>S263*H263</f>
        <v>0</v>
      </c>
      <c r="U263" s="34"/>
      <c r="V263" s="34"/>
      <c r="W263" s="34"/>
      <c r="X263" s="34"/>
      <c r="Y263" s="34"/>
      <c r="Z263" s="34"/>
      <c r="AA263" s="34"/>
      <c r="AB263" s="34"/>
      <c r="AC263" s="34"/>
      <c r="AD263" s="34"/>
      <c r="AE263" s="34"/>
      <c r="AR263" s="199" t="s">
        <v>155</v>
      </c>
      <c r="AT263" s="199" t="s">
        <v>137</v>
      </c>
      <c r="AU263" s="199" t="s">
        <v>89</v>
      </c>
      <c r="AY263" s="17" t="s">
        <v>134</v>
      </c>
      <c r="BE263" s="200">
        <f>IF(N263="základní",J263,0)</f>
        <v>0</v>
      </c>
      <c r="BF263" s="200">
        <f>IF(N263="snížená",J263,0)</f>
        <v>0</v>
      </c>
      <c r="BG263" s="200">
        <f>IF(N263="zákl. přenesená",J263,0)</f>
        <v>0</v>
      </c>
      <c r="BH263" s="200">
        <f>IF(N263="sníž. přenesená",J263,0)</f>
        <v>0</v>
      </c>
      <c r="BI263" s="200">
        <f>IF(N263="nulová",J263,0)</f>
        <v>0</v>
      </c>
      <c r="BJ263" s="17" t="s">
        <v>87</v>
      </c>
      <c r="BK263" s="200">
        <f>ROUND(I263*H263,2)</f>
        <v>0</v>
      </c>
      <c r="BL263" s="17" t="s">
        <v>155</v>
      </c>
      <c r="BM263" s="199" t="s">
        <v>892</v>
      </c>
    </row>
    <row r="264" spans="1:47" s="2" customFormat="1" ht="45">
      <c r="A264" s="34"/>
      <c r="B264" s="35"/>
      <c r="C264" s="36"/>
      <c r="D264" s="201" t="s">
        <v>143</v>
      </c>
      <c r="E264" s="36"/>
      <c r="F264" s="202" t="s">
        <v>893</v>
      </c>
      <c r="G264" s="36"/>
      <c r="H264" s="36"/>
      <c r="I264" s="203"/>
      <c r="J264" s="36"/>
      <c r="K264" s="36"/>
      <c r="L264" s="39"/>
      <c r="M264" s="204"/>
      <c r="N264" s="205"/>
      <c r="O264" s="71"/>
      <c r="P264" s="71"/>
      <c r="Q264" s="71"/>
      <c r="R264" s="71"/>
      <c r="S264" s="71"/>
      <c r="T264" s="72"/>
      <c r="U264" s="34"/>
      <c r="V264" s="34"/>
      <c r="W264" s="34"/>
      <c r="X264" s="34"/>
      <c r="Y264" s="34"/>
      <c r="Z264" s="34"/>
      <c r="AA264" s="34"/>
      <c r="AB264" s="34"/>
      <c r="AC264" s="34"/>
      <c r="AD264" s="34"/>
      <c r="AE264" s="34"/>
      <c r="AT264" s="17" t="s">
        <v>143</v>
      </c>
      <c r="AU264" s="17" t="s">
        <v>89</v>
      </c>
    </row>
    <row r="265" spans="1:47" s="2" customFormat="1" ht="10">
      <c r="A265" s="34"/>
      <c r="B265" s="35"/>
      <c r="C265" s="36"/>
      <c r="D265" s="207" t="s">
        <v>179</v>
      </c>
      <c r="E265" s="36"/>
      <c r="F265" s="208" t="s">
        <v>894</v>
      </c>
      <c r="G265" s="36"/>
      <c r="H265" s="36"/>
      <c r="I265" s="203"/>
      <c r="J265" s="36"/>
      <c r="K265" s="36"/>
      <c r="L265" s="39"/>
      <c r="M265" s="204"/>
      <c r="N265" s="205"/>
      <c r="O265" s="71"/>
      <c r="P265" s="71"/>
      <c r="Q265" s="71"/>
      <c r="R265" s="71"/>
      <c r="S265" s="71"/>
      <c r="T265" s="72"/>
      <c r="U265" s="34"/>
      <c r="V265" s="34"/>
      <c r="W265" s="34"/>
      <c r="X265" s="34"/>
      <c r="Y265" s="34"/>
      <c r="Z265" s="34"/>
      <c r="AA265" s="34"/>
      <c r="AB265" s="34"/>
      <c r="AC265" s="34"/>
      <c r="AD265" s="34"/>
      <c r="AE265" s="34"/>
      <c r="AT265" s="17" t="s">
        <v>179</v>
      </c>
      <c r="AU265" s="17" t="s">
        <v>89</v>
      </c>
    </row>
    <row r="266" spans="2:51" s="15" customFormat="1" ht="10">
      <c r="B266" s="235"/>
      <c r="C266" s="236"/>
      <c r="D266" s="201" t="s">
        <v>244</v>
      </c>
      <c r="E266" s="237" t="s">
        <v>1</v>
      </c>
      <c r="F266" s="238" t="s">
        <v>895</v>
      </c>
      <c r="G266" s="236"/>
      <c r="H266" s="237" t="s">
        <v>1</v>
      </c>
      <c r="I266" s="239"/>
      <c r="J266" s="236"/>
      <c r="K266" s="236"/>
      <c r="L266" s="240"/>
      <c r="M266" s="241"/>
      <c r="N266" s="242"/>
      <c r="O266" s="242"/>
      <c r="P266" s="242"/>
      <c r="Q266" s="242"/>
      <c r="R266" s="242"/>
      <c r="S266" s="242"/>
      <c r="T266" s="243"/>
      <c r="AT266" s="244" t="s">
        <v>244</v>
      </c>
      <c r="AU266" s="244" t="s">
        <v>89</v>
      </c>
      <c r="AV266" s="15" t="s">
        <v>87</v>
      </c>
      <c r="AW266" s="15" t="s">
        <v>36</v>
      </c>
      <c r="AX266" s="15" t="s">
        <v>79</v>
      </c>
      <c r="AY266" s="244" t="s">
        <v>134</v>
      </c>
    </row>
    <row r="267" spans="2:51" s="13" customFormat="1" ht="10">
      <c r="B267" s="213"/>
      <c r="C267" s="214"/>
      <c r="D267" s="201" t="s">
        <v>244</v>
      </c>
      <c r="E267" s="215" t="s">
        <v>1</v>
      </c>
      <c r="F267" s="216" t="s">
        <v>896</v>
      </c>
      <c r="G267" s="214"/>
      <c r="H267" s="217">
        <v>480</v>
      </c>
      <c r="I267" s="218"/>
      <c r="J267" s="214"/>
      <c r="K267" s="214"/>
      <c r="L267" s="219"/>
      <c r="M267" s="220"/>
      <c r="N267" s="221"/>
      <c r="O267" s="221"/>
      <c r="P267" s="221"/>
      <c r="Q267" s="221"/>
      <c r="R267" s="221"/>
      <c r="S267" s="221"/>
      <c r="T267" s="222"/>
      <c r="AT267" s="223" t="s">
        <v>244</v>
      </c>
      <c r="AU267" s="223" t="s">
        <v>89</v>
      </c>
      <c r="AV267" s="13" t="s">
        <v>89</v>
      </c>
      <c r="AW267" s="13" t="s">
        <v>36</v>
      </c>
      <c r="AX267" s="13" t="s">
        <v>79</v>
      </c>
      <c r="AY267" s="223" t="s">
        <v>134</v>
      </c>
    </row>
    <row r="268" spans="2:51" s="15" customFormat="1" ht="10">
      <c r="B268" s="235"/>
      <c r="C268" s="236"/>
      <c r="D268" s="201" t="s">
        <v>244</v>
      </c>
      <c r="E268" s="237" t="s">
        <v>1</v>
      </c>
      <c r="F268" s="238" t="s">
        <v>897</v>
      </c>
      <c r="G268" s="236"/>
      <c r="H268" s="237" t="s">
        <v>1</v>
      </c>
      <c r="I268" s="239"/>
      <c r="J268" s="236"/>
      <c r="K268" s="236"/>
      <c r="L268" s="240"/>
      <c r="M268" s="241"/>
      <c r="N268" s="242"/>
      <c r="O268" s="242"/>
      <c r="P268" s="242"/>
      <c r="Q268" s="242"/>
      <c r="R268" s="242"/>
      <c r="S268" s="242"/>
      <c r="T268" s="243"/>
      <c r="AT268" s="244" t="s">
        <v>244</v>
      </c>
      <c r="AU268" s="244" t="s">
        <v>89</v>
      </c>
      <c r="AV268" s="15" t="s">
        <v>87</v>
      </c>
      <c r="AW268" s="15" t="s">
        <v>36</v>
      </c>
      <c r="AX268" s="15" t="s">
        <v>79</v>
      </c>
      <c r="AY268" s="244" t="s">
        <v>134</v>
      </c>
    </row>
    <row r="269" spans="2:51" s="13" customFormat="1" ht="10">
      <c r="B269" s="213"/>
      <c r="C269" s="214"/>
      <c r="D269" s="201" t="s">
        <v>244</v>
      </c>
      <c r="E269" s="215" t="s">
        <v>1</v>
      </c>
      <c r="F269" s="216" t="s">
        <v>898</v>
      </c>
      <c r="G269" s="214"/>
      <c r="H269" s="217">
        <v>374</v>
      </c>
      <c r="I269" s="218"/>
      <c r="J269" s="214"/>
      <c r="K269" s="214"/>
      <c r="L269" s="219"/>
      <c r="M269" s="220"/>
      <c r="N269" s="221"/>
      <c r="O269" s="221"/>
      <c r="P269" s="221"/>
      <c r="Q269" s="221"/>
      <c r="R269" s="221"/>
      <c r="S269" s="221"/>
      <c r="T269" s="222"/>
      <c r="AT269" s="223" t="s">
        <v>244</v>
      </c>
      <c r="AU269" s="223" t="s">
        <v>89</v>
      </c>
      <c r="AV269" s="13" t="s">
        <v>89</v>
      </c>
      <c r="AW269" s="13" t="s">
        <v>36</v>
      </c>
      <c r="AX269" s="13" t="s">
        <v>79</v>
      </c>
      <c r="AY269" s="223" t="s">
        <v>134</v>
      </c>
    </row>
    <row r="270" spans="1:65" s="2" customFormat="1" ht="16.5" customHeight="1">
      <c r="A270" s="34"/>
      <c r="B270" s="35"/>
      <c r="C270" s="245" t="s">
        <v>492</v>
      </c>
      <c r="D270" s="245" t="s">
        <v>339</v>
      </c>
      <c r="E270" s="246" t="s">
        <v>899</v>
      </c>
      <c r="F270" s="247" t="s">
        <v>900</v>
      </c>
      <c r="G270" s="248" t="s">
        <v>234</v>
      </c>
      <c r="H270" s="249">
        <v>862.54</v>
      </c>
      <c r="I270" s="250"/>
      <c r="J270" s="251">
        <f>ROUND(I270*H270,2)</f>
        <v>0</v>
      </c>
      <c r="K270" s="252"/>
      <c r="L270" s="253"/>
      <c r="M270" s="254" t="s">
        <v>1</v>
      </c>
      <c r="N270" s="255" t="s">
        <v>44</v>
      </c>
      <c r="O270" s="71"/>
      <c r="P270" s="197">
        <f>O270*H270</f>
        <v>0</v>
      </c>
      <c r="Q270" s="197">
        <v>0.176</v>
      </c>
      <c r="R270" s="197">
        <f>Q270*H270</f>
        <v>151.80703999999997</v>
      </c>
      <c r="S270" s="197">
        <v>0</v>
      </c>
      <c r="T270" s="198">
        <f>S270*H270</f>
        <v>0</v>
      </c>
      <c r="U270" s="34"/>
      <c r="V270" s="34"/>
      <c r="W270" s="34"/>
      <c r="X270" s="34"/>
      <c r="Y270" s="34"/>
      <c r="Z270" s="34"/>
      <c r="AA270" s="34"/>
      <c r="AB270" s="34"/>
      <c r="AC270" s="34"/>
      <c r="AD270" s="34"/>
      <c r="AE270" s="34"/>
      <c r="AR270" s="199" t="s">
        <v>175</v>
      </c>
      <c r="AT270" s="199" t="s">
        <v>339</v>
      </c>
      <c r="AU270" s="199" t="s">
        <v>89</v>
      </c>
      <c r="AY270" s="17" t="s">
        <v>134</v>
      </c>
      <c r="BE270" s="200">
        <f>IF(N270="základní",J270,0)</f>
        <v>0</v>
      </c>
      <c r="BF270" s="200">
        <f>IF(N270="snížená",J270,0)</f>
        <v>0</v>
      </c>
      <c r="BG270" s="200">
        <f>IF(N270="zákl. přenesená",J270,0)</f>
        <v>0</v>
      </c>
      <c r="BH270" s="200">
        <f>IF(N270="sníž. přenesená",J270,0)</f>
        <v>0</v>
      </c>
      <c r="BI270" s="200">
        <f>IF(N270="nulová",J270,0)</f>
        <v>0</v>
      </c>
      <c r="BJ270" s="17" t="s">
        <v>87</v>
      </c>
      <c r="BK270" s="200">
        <f>ROUND(I270*H270,2)</f>
        <v>0</v>
      </c>
      <c r="BL270" s="17" t="s">
        <v>155</v>
      </c>
      <c r="BM270" s="199" t="s">
        <v>901</v>
      </c>
    </row>
    <row r="271" spans="1:47" s="2" customFormat="1" ht="10">
      <c r="A271" s="34"/>
      <c r="B271" s="35"/>
      <c r="C271" s="36"/>
      <c r="D271" s="201" t="s">
        <v>143</v>
      </c>
      <c r="E271" s="36"/>
      <c r="F271" s="202" t="s">
        <v>900</v>
      </c>
      <c r="G271" s="36"/>
      <c r="H271" s="36"/>
      <c r="I271" s="203"/>
      <c r="J271" s="36"/>
      <c r="K271" s="36"/>
      <c r="L271" s="39"/>
      <c r="M271" s="204"/>
      <c r="N271" s="205"/>
      <c r="O271" s="71"/>
      <c r="P271" s="71"/>
      <c r="Q271" s="71"/>
      <c r="R271" s="71"/>
      <c r="S271" s="71"/>
      <c r="T271" s="72"/>
      <c r="U271" s="34"/>
      <c r="V271" s="34"/>
      <c r="W271" s="34"/>
      <c r="X271" s="34"/>
      <c r="Y271" s="34"/>
      <c r="Z271" s="34"/>
      <c r="AA271" s="34"/>
      <c r="AB271" s="34"/>
      <c r="AC271" s="34"/>
      <c r="AD271" s="34"/>
      <c r="AE271" s="34"/>
      <c r="AT271" s="17" t="s">
        <v>143</v>
      </c>
      <c r="AU271" s="17" t="s">
        <v>89</v>
      </c>
    </row>
    <row r="272" spans="2:51" s="13" customFormat="1" ht="10">
      <c r="B272" s="213"/>
      <c r="C272" s="214"/>
      <c r="D272" s="201" t="s">
        <v>244</v>
      </c>
      <c r="E272" s="214"/>
      <c r="F272" s="216" t="s">
        <v>902</v>
      </c>
      <c r="G272" s="214"/>
      <c r="H272" s="217">
        <v>862.54</v>
      </c>
      <c r="I272" s="218"/>
      <c r="J272" s="214"/>
      <c r="K272" s="214"/>
      <c r="L272" s="219"/>
      <c r="M272" s="220"/>
      <c r="N272" s="221"/>
      <c r="O272" s="221"/>
      <c r="P272" s="221"/>
      <c r="Q272" s="221"/>
      <c r="R272" s="221"/>
      <c r="S272" s="221"/>
      <c r="T272" s="222"/>
      <c r="AT272" s="223" t="s">
        <v>244</v>
      </c>
      <c r="AU272" s="223" t="s">
        <v>89</v>
      </c>
      <c r="AV272" s="13" t="s">
        <v>89</v>
      </c>
      <c r="AW272" s="13" t="s">
        <v>4</v>
      </c>
      <c r="AX272" s="13" t="s">
        <v>87</v>
      </c>
      <c r="AY272" s="223" t="s">
        <v>134</v>
      </c>
    </row>
    <row r="273" spans="2:63" s="12" customFormat="1" ht="22.75" customHeight="1">
      <c r="B273" s="171"/>
      <c r="C273" s="172"/>
      <c r="D273" s="173" t="s">
        <v>78</v>
      </c>
      <c r="E273" s="185" t="s">
        <v>175</v>
      </c>
      <c r="F273" s="185" t="s">
        <v>448</v>
      </c>
      <c r="G273" s="172"/>
      <c r="H273" s="172"/>
      <c r="I273" s="175"/>
      <c r="J273" s="186">
        <f>BK273</f>
        <v>0</v>
      </c>
      <c r="K273" s="172"/>
      <c r="L273" s="177"/>
      <c r="M273" s="178"/>
      <c r="N273" s="179"/>
      <c r="O273" s="179"/>
      <c r="P273" s="180">
        <f>SUM(P274:P278)</f>
        <v>0</v>
      </c>
      <c r="Q273" s="179"/>
      <c r="R273" s="180">
        <f>SUM(R274:R278)</f>
        <v>0.018000000000000002</v>
      </c>
      <c r="S273" s="179"/>
      <c r="T273" s="181">
        <f>SUM(T274:T278)</f>
        <v>0</v>
      </c>
      <c r="AR273" s="182" t="s">
        <v>87</v>
      </c>
      <c r="AT273" s="183" t="s">
        <v>78</v>
      </c>
      <c r="AU273" s="183" t="s">
        <v>87</v>
      </c>
      <c r="AY273" s="182" t="s">
        <v>134</v>
      </c>
      <c r="BK273" s="184">
        <f>SUM(BK274:BK278)</f>
        <v>0</v>
      </c>
    </row>
    <row r="274" spans="1:65" s="2" customFormat="1" ht="24.15" customHeight="1">
      <c r="A274" s="34"/>
      <c r="B274" s="35"/>
      <c r="C274" s="187" t="s">
        <v>499</v>
      </c>
      <c r="D274" s="187" t="s">
        <v>137</v>
      </c>
      <c r="E274" s="188" t="s">
        <v>903</v>
      </c>
      <c r="F274" s="189" t="s">
        <v>904</v>
      </c>
      <c r="G274" s="190" t="s">
        <v>452</v>
      </c>
      <c r="H274" s="191">
        <v>12</v>
      </c>
      <c r="I274" s="192"/>
      <c r="J274" s="193">
        <f>ROUND(I274*H274,2)</f>
        <v>0</v>
      </c>
      <c r="K274" s="194"/>
      <c r="L274" s="39"/>
      <c r="M274" s="195" t="s">
        <v>1</v>
      </c>
      <c r="N274" s="196" t="s">
        <v>44</v>
      </c>
      <c r="O274" s="71"/>
      <c r="P274" s="197">
        <f>O274*H274</f>
        <v>0</v>
      </c>
      <c r="Q274" s="197">
        <v>0</v>
      </c>
      <c r="R274" s="197">
        <f>Q274*H274</f>
        <v>0</v>
      </c>
      <c r="S274" s="197">
        <v>0</v>
      </c>
      <c r="T274" s="198">
        <f>S274*H274</f>
        <v>0</v>
      </c>
      <c r="U274" s="34"/>
      <c r="V274" s="34"/>
      <c r="W274" s="34"/>
      <c r="X274" s="34"/>
      <c r="Y274" s="34"/>
      <c r="Z274" s="34"/>
      <c r="AA274" s="34"/>
      <c r="AB274" s="34"/>
      <c r="AC274" s="34"/>
      <c r="AD274" s="34"/>
      <c r="AE274" s="34"/>
      <c r="AR274" s="199" t="s">
        <v>155</v>
      </c>
      <c r="AT274" s="199" t="s">
        <v>137</v>
      </c>
      <c r="AU274" s="199" t="s">
        <v>89</v>
      </c>
      <c r="AY274" s="17" t="s">
        <v>134</v>
      </c>
      <c r="BE274" s="200">
        <f>IF(N274="základní",J274,0)</f>
        <v>0</v>
      </c>
      <c r="BF274" s="200">
        <f>IF(N274="snížená",J274,0)</f>
        <v>0</v>
      </c>
      <c r="BG274" s="200">
        <f>IF(N274="zákl. přenesená",J274,0)</f>
        <v>0</v>
      </c>
      <c r="BH274" s="200">
        <f>IF(N274="sníž. přenesená",J274,0)</f>
        <v>0</v>
      </c>
      <c r="BI274" s="200">
        <f>IF(N274="nulová",J274,0)</f>
        <v>0</v>
      </c>
      <c r="BJ274" s="17" t="s">
        <v>87</v>
      </c>
      <c r="BK274" s="200">
        <f>ROUND(I274*H274,2)</f>
        <v>0</v>
      </c>
      <c r="BL274" s="17" t="s">
        <v>155</v>
      </c>
      <c r="BM274" s="199" t="s">
        <v>905</v>
      </c>
    </row>
    <row r="275" spans="1:47" s="2" customFormat="1" ht="27">
      <c r="A275" s="34"/>
      <c r="B275" s="35"/>
      <c r="C275" s="36"/>
      <c r="D275" s="201" t="s">
        <v>143</v>
      </c>
      <c r="E275" s="36"/>
      <c r="F275" s="202" t="s">
        <v>906</v>
      </c>
      <c r="G275" s="36"/>
      <c r="H275" s="36"/>
      <c r="I275" s="203"/>
      <c r="J275" s="36"/>
      <c r="K275" s="36"/>
      <c r="L275" s="39"/>
      <c r="M275" s="204"/>
      <c r="N275" s="205"/>
      <c r="O275" s="71"/>
      <c r="P275" s="71"/>
      <c r="Q275" s="71"/>
      <c r="R275" s="71"/>
      <c r="S275" s="71"/>
      <c r="T275" s="72"/>
      <c r="U275" s="34"/>
      <c r="V275" s="34"/>
      <c r="W275" s="34"/>
      <c r="X275" s="34"/>
      <c r="Y275" s="34"/>
      <c r="Z275" s="34"/>
      <c r="AA275" s="34"/>
      <c r="AB275" s="34"/>
      <c r="AC275" s="34"/>
      <c r="AD275" s="34"/>
      <c r="AE275" s="34"/>
      <c r="AT275" s="17" t="s">
        <v>143</v>
      </c>
      <c r="AU275" s="17" t="s">
        <v>89</v>
      </c>
    </row>
    <row r="276" spans="1:47" s="2" customFormat="1" ht="10">
      <c r="A276" s="34"/>
      <c r="B276" s="35"/>
      <c r="C276" s="36"/>
      <c r="D276" s="207" t="s">
        <v>179</v>
      </c>
      <c r="E276" s="36"/>
      <c r="F276" s="208" t="s">
        <v>907</v>
      </c>
      <c r="G276" s="36"/>
      <c r="H276" s="36"/>
      <c r="I276" s="203"/>
      <c r="J276" s="36"/>
      <c r="K276" s="36"/>
      <c r="L276" s="39"/>
      <c r="M276" s="204"/>
      <c r="N276" s="205"/>
      <c r="O276" s="71"/>
      <c r="P276" s="71"/>
      <c r="Q276" s="71"/>
      <c r="R276" s="71"/>
      <c r="S276" s="71"/>
      <c r="T276" s="72"/>
      <c r="U276" s="34"/>
      <c r="V276" s="34"/>
      <c r="W276" s="34"/>
      <c r="X276" s="34"/>
      <c r="Y276" s="34"/>
      <c r="Z276" s="34"/>
      <c r="AA276" s="34"/>
      <c r="AB276" s="34"/>
      <c r="AC276" s="34"/>
      <c r="AD276" s="34"/>
      <c r="AE276" s="34"/>
      <c r="AT276" s="17" t="s">
        <v>179</v>
      </c>
      <c r="AU276" s="17" t="s">
        <v>89</v>
      </c>
    </row>
    <row r="277" spans="1:65" s="2" customFormat="1" ht="24.15" customHeight="1">
      <c r="A277" s="34"/>
      <c r="B277" s="35"/>
      <c r="C277" s="245" t="s">
        <v>506</v>
      </c>
      <c r="D277" s="245" t="s">
        <v>339</v>
      </c>
      <c r="E277" s="246" t="s">
        <v>908</v>
      </c>
      <c r="F277" s="247" t="s">
        <v>909</v>
      </c>
      <c r="G277" s="248" t="s">
        <v>452</v>
      </c>
      <c r="H277" s="249">
        <v>12</v>
      </c>
      <c r="I277" s="250"/>
      <c r="J277" s="251">
        <f>ROUND(I277*H277,2)</f>
        <v>0</v>
      </c>
      <c r="K277" s="252"/>
      <c r="L277" s="253"/>
      <c r="M277" s="254" t="s">
        <v>1</v>
      </c>
      <c r="N277" s="255" t="s">
        <v>44</v>
      </c>
      <c r="O277" s="71"/>
      <c r="P277" s="197">
        <f>O277*H277</f>
        <v>0</v>
      </c>
      <c r="Q277" s="197">
        <v>0.0015</v>
      </c>
      <c r="R277" s="197">
        <f>Q277*H277</f>
        <v>0.018000000000000002</v>
      </c>
      <c r="S277" s="197">
        <v>0</v>
      </c>
      <c r="T277" s="198">
        <f>S277*H277</f>
        <v>0</v>
      </c>
      <c r="U277" s="34"/>
      <c r="V277" s="34"/>
      <c r="W277" s="34"/>
      <c r="X277" s="34"/>
      <c r="Y277" s="34"/>
      <c r="Z277" s="34"/>
      <c r="AA277" s="34"/>
      <c r="AB277" s="34"/>
      <c r="AC277" s="34"/>
      <c r="AD277" s="34"/>
      <c r="AE277" s="34"/>
      <c r="AR277" s="199" t="s">
        <v>175</v>
      </c>
      <c r="AT277" s="199" t="s">
        <v>339</v>
      </c>
      <c r="AU277" s="199" t="s">
        <v>89</v>
      </c>
      <c r="AY277" s="17" t="s">
        <v>134</v>
      </c>
      <c r="BE277" s="200">
        <f>IF(N277="základní",J277,0)</f>
        <v>0</v>
      </c>
      <c r="BF277" s="200">
        <f>IF(N277="snížená",J277,0)</f>
        <v>0</v>
      </c>
      <c r="BG277" s="200">
        <f>IF(N277="zákl. přenesená",J277,0)</f>
        <v>0</v>
      </c>
      <c r="BH277" s="200">
        <f>IF(N277="sníž. přenesená",J277,0)</f>
        <v>0</v>
      </c>
      <c r="BI277" s="200">
        <f>IF(N277="nulová",J277,0)</f>
        <v>0</v>
      </c>
      <c r="BJ277" s="17" t="s">
        <v>87</v>
      </c>
      <c r="BK277" s="200">
        <f>ROUND(I277*H277,2)</f>
        <v>0</v>
      </c>
      <c r="BL277" s="17" t="s">
        <v>155</v>
      </c>
      <c r="BM277" s="199" t="s">
        <v>910</v>
      </c>
    </row>
    <row r="278" spans="1:47" s="2" customFormat="1" ht="18">
      <c r="A278" s="34"/>
      <c r="B278" s="35"/>
      <c r="C278" s="36"/>
      <c r="D278" s="201" t="s">
        <v>143</v>
      </c>
      <c r="E278" s="36"/>
      <c r="F278" s="202" t="s">
        <v>909</v>
      </c>
      <c r="G278" s="36"/>
      <c r="H278" s="36"/>
      <c r="I278" s="203"/>
      <c r="J278" s="36"/>
      <c r="K278" s="36"/>
      <c r="L278" s="39"/>
      <c r="M278" s="204"/>
      <c r="N278" s="205"/>
      <c r="O278" s="71"/>
      <c r="P278" s="71"/>
      <c r="Q278" s="71"/>
      <c r="R278" s="71"/>
      <c r="S278" s="71"/>
      <c r="T278" s="72"/>
      <c r="U278" s="34"/>
      <c r="V278" s="34"/>
      <c r="W278" s="34"/>
      <c r="X278" s="34"/>
      <c r="Y278" s="34"/>
      <c r="Z278" s="34"/>
      <c r="AA278" s="34"/>
      <c r="AB278" s="34"/>
      <c r="AC278" s="34"/>
      <c r="AD278" s="34"/>
      <c r="AE278" s="34"/>
      <c r="AT278" s="17" t="s">
        <v>143</v>
      </c>
      <c r="AU278" s="17" t="s">
        <v>89</v>
      </c>
    </row>
    <row r="279" spans="2:63" s="12" customFormat="1" ht="22.75" customHeight="1">
      <c r="B279" s="171"/>
      <c r="C279" s="172"/>
      <c r="D279" s="173" t="s">
        <v>78</v>
      </c>
      <c r="E279" s="185" t="s">
        <v>184</v>
      </c>
      <c r="F279" s="185" t="s">
        <v>505</v>
      </c>
      <c r="G279" s="172"/>
      <c r="H279" s="172"/>
      <c r="I279" s="175"/>
      <c r="J279" s="186">
        <f>BK279</f>
        <v>0</v>
      </c>
      <c r="K279" s="172"/>
      <c r="L279" s="177"/>
      <c r="M279" s="178"/>
      <c r="N279" s="179"/>
      <c r="O279" s="179"/>
      <c r="P279" s="180">
        <f>SUM(P280:P301)</f>
        <v>0</v>
      </c>
      <c r="Q279" s="179"/>
      <c r="R279" s="180">
        <f>SUM(R280:R301)</f>
        <v>80.74472</v>
      </c>
      <c r="S279" s="179"/>
      <c r="T279" s="181">
        <f>SUM(T280:T301)</f>
        <v>0</v>
      </c>
      <c r="AR279" s="182" t="s">
        <v>87</v>
      </c>
      <c r="AT279" s="183" t="s">
        <v>78</v>
      </c>
      <c r="AU279" s="183" t="s">
        <v>87</v>
      </c>
      <c r="AY279" s="182" t="s">
        <v>134</v>
      </c>
      <c r="BK279" s="184">
        <f>SUM(BK280:BK301)</f>
        <v>0</v>
      </c>
    </row>
    <row r="280" spans="1:65" s="2" customFormat="1" ht="16.5" customHeight="1">
      <c r="A280" s="34"/>
      <c r="B280" s="35"/>
      <c r="C280" s="187" t="s">
        <v>516</v>
      </c>
      <c r="D280" s="187" t="s">
        <v>137</v>
      </c>
      <c r="E280" s="188" t="s">
        <v>911</v>
      </c>
      <c r="F280" s="189" t="s">
        <v>912</v>
      </c>
      <c r="G280" s="190" t="s">
        <v>452</v>
      </c>
      <c r="H280" s="191">
        <v>14</v>
      </c>
      <c r="I280" s="192"/>
      <c r="J280" s="193">
        <f>ROUND(I280*H280,2)</f>
        <v>0</v>
      </c>
      <c r="K280" s="194"/>
      <c r="L280" s="39"/>
      <c r="M280" s="195" t="s">
        <v>1</v>
      </c>
      <c r="N280" s="196" t="s">
        <v>44</v>
      </c>
      <c r="O280" s="71"/>
      <c r="P280" s="197">
        <f>O280*H280</f>
        <v>0</v>
      </c>
      <c r="Q280" s="197">
        <v>0.0009</v>
      </c>
      <c r="R280" s="197">
        <f>Q280*H280</f>
        <v>0.0126</v>
      </c>
      <c r="S280" s="197">
        <v>0</v>
      </c>
      <c r="T280" s="198">
        <f>S280*H280</f>
        <v>0</v>
      </c>
      <c r="U280" s="34"/>
      <c r="V280" s="34"/>
      <c r="W280" s="34"/>
      <c r="X280" s="34"/>
      <c r="Y280" s="34"/>
      <c r="Z280" s="34"/>
      <c r="AA280" s="34"/>
      <c r="AB280" s="34"/>
      <c r="AC280" s="34"/>
      <c r="AD280" s="34"/>
      <c r="AE280" s="34"/>
      <c r="AR280" s="199" t="s">
        <v>155</v>
      </c>
      <c r="AT280" s="199" t="s">
        <v>137</v>
      </c>
      <c r="AU280" s="199" t="s">
        <v>89</v>
      </c>
      <c r="AY280" s="17" t="s">
        <v>134</v>
      </c>
      <c r="BE280" s="200">
        <f>IF(N280="základní",J280,0)</f>
        <v>0</v>
      </c>
      <c r="BF280" s="200">
        <f>IF(N280="snížená",J280,0)</f>
        <v>0</v>
      </c>
      <c r="BG280" s="200">
        <f>IF(N280="zákl. přenesená",J280,0)</f>
        <v>0</v>
      </c>
      <c r="BH280" s="200">
        <f>IF(N280="sníž. přenesená",J280,0)</f>
        <v>0</v>
      </c>
      <c r="BI280" s="200">
        <f>IF(N280="nulová",J280,0)</f>
        <v>0</v>
      </c>
      <c r="BJ280" s="17" t="s">
        <v>87</v>
      </c>
      <c r="BK280" s="200">
        <f>ROUND(I280*H280,2)</f>
        <v>0</v>
      </c>
      <c r="BL280" s="17" t="s">
        <v>155</v>
      </c>
      <c r="BM280" s="199" t="s">
        <v>913</v>
      </c>
    </row>
    <row r="281" spans="1:47" s="2" customFormat="1" ht="10">
      <c r="A281" s="34"/>
      <c r="B281" s="35"/>
      <c r="C281" s="36"/>
      <c r="D281" s="201" t="s">
        <v>143</v>
      </c>
      <c r="E281" s="36"/>
      <c r="F281" s="202" t="s">
        <v>914</v>
      </c>
      <c r="G281" s="36"/>
      <c r="H281" s="36"/>
      <c r="I281" s="203"/>
      <c r="J281" s="36"/>
      <c r="K281" s="36"/>
      <c r="L281" s="39"/>
      <c r="M281" s="204"/>
      <c r="N281" s="205"/>
      <c r="O281" s="71"/>
      <c r="P281" s="71"/>
      <c r="Q281" s="71"/>
      <c r="R281" s="71"/>
      <c r="S281" s="71"/>
      <c r="T281" s="72"/>
      <c r="U281" s="34"/>
      <c r="V281" s="34"/>
      <c r="W281" s="34"/>
      <c r="X281" s="34"/>
      <c r="Y281" s="34"/>
      <c r="Z281" s="34"/>
      <c r="AA281" s="34"/>
      <c r="AB281" s="34"/>
      <c r="AC281" s="34"/>
      <c r="AD281" s="34"/>
      <c r="AE281" s="34"/>
      <c r="AT281" s="17" t="s">
        <v>143</v>
      </c>
      <c r="AU281" s="17" t="s">
        <v>89</v>
      </c>
    </row>
    <row r="282" spans="1:65" s="2" customFormat="1" ht="16.5" customHeight="1">
      <c r="A282" s="34"/>
      <c r="B282" s="35"/>
      <c r="C282" s="245" t="s">
        <v>521</v>
      </c>
      <c r="D282" s="245" t="s">
        <v>339</v>
      </c>
      <c r="E282" s="246" t="s">
        <v>915</v>
      </c>
      <c r="F282" s="247" t="s">
        <v>916</v>
      </c>
      <c r="G282" s="248" t="s">
        <v>452</v>
      </c>
      <c r="H282" s="249">
        <v>14</v>
      </c>
      <c r="I282" s="250"/>
      <c r="J282" s="251">
        <f>ROUND(I282*H282,2)</f>
        <v>0</v>
      </c>
      <c r="K282" s="252"/>
      <c r="L282" s="253"/>
      <c r="M282" s="254" t="s">
        <v>1</v>
      </c>
      <c r="N282" s="255" t="s">
        <v>44</v>
      </c>
      <c r="O282" s="71"/>
      <c r="P282" s="197">
        <f>O282*H282</f>
        <v>0</v>
      </c>
      <c r="Q282" s="197">
        <v>0.0515</v>
      </c>
      <c r="R282" s="197">
        <f>Q282*H282</f>
        <v>0.721</v>
      </c>
      <c r="S282" s="197">
        <v>0</v>
      </c>
      <c r="T282" s="198">
        <f>S282*H282</f>
        <v>0</v>
      </c>
      <c r="U282" s="34"/>
      <c r="V282" s="34"/>
      <c r="W282" s="34"/>
      <c r="X282" s="34"/>
      <c r="Y282" s="34"/>
      <c r="Z282" s="34"/>
      <c r="AA282" s="34"/>
      <c r="AB282" s="34"/>
      <c r="AC282" s="34"/>
      <c r="AD282" s="34"/>
      <c r="AE282" s="34"/>
      <c r="AR282" s="199" t="s">
        <v>175</v>
      </c>
      <c r="AT282" s="199" t="s">
        <v>339</v>
      </c>
      <c r="AU282" s="199" t="s">
        <v>89</v>
      </c>
      <c r="AY282" s="17" t="s">
        <v>134</v>
      </c>
      <c r="BE282" s="200">
        <f>IF(N282="základní",J282,0)</f>
        <v>0</v>
      </c>
      <c r="BF282" s="200">
        <f>IF(N282="snížená",J282,0)</f>
        <v>0</v>
      </c>
      <c r="BG282" s="200">
        <f>IF(N282="zákl. přenesená",J282,0)</f>
        <v>0</v>
      </c>
      <c r="BH282" s="200">
        <f>IF(N282="sníž. přenesená",J282,0)</f>
        <v>0</v>
      </c>
      <c r="BI282" s="200">
        <f>IF(N282="nulová",J282,0)</f>
        <v>0</v>
      </c>
      <c r="BJ282" s="17" t="s">
        <v>87</v>
      </c>
      <c r="BK282" s="200">
        <f>ROUND(I282*H282,2)</f>
        <v>0</v>
      </c>
      <c r="BL282" s="17" t="s">
        <v>155</v>
      </c>
      <c r="BM282" s="199" t="s">
        <v>917</v>
      </c>
    </row>
    <row r="283" spans="1:47" s="2" customFormat="1" ht="10">
      <c r="A283" s="34"/>
      <c r="B283" s="35"/>
      <c r="C283" s="36"/>
      <c r="D283" s="201" t="s">
        <v>143</v>
      </c>
      <c r="E283" s="36"/>
      <c r="F283" s="202" t="s">
        <v>916</v>
      </c>
      <c r="G283" s="36"/>
      <c r="H283" s="36"/>
      <c r="I283" s="203"/>
      <c r="J283" s="36"/>
      <c r="K283" s="36"/>
      <c r="L283" s="39"/>
      <c r="M283" s="204"/>
      <c r="N283" s="205"/>
      <c r="O283" s="71"/>
      <c r="P283" s="71"/>
      <c r="Q283" s="71"/>
      <c r="R283" s="71"/>
      <c r="S283" s="71"/>
      <c r="T283" s="72"/>
      <c r="U283" s="34"/>
      <c r="V283" s="34"/>
      <c r="W283" s="34"/>
      <c r="X283" s="34"/>
      <c r="Y283" s="34"/>
      <c r="Z283" s="34"/>
      <c r="AA283" s="34"/>
      <c r="AB283" s="34"/>
      <c r="AC283" s="34"/>
      <c r="AD283" s="34"/>
      <c r="AE283" s="34"/>
      <c r="AT283" s="17" t="s">
        <v>143</v>
      </c>
      <c r="AU283" s="17" t="s">
        <v>89</v>
      </c>
    </row>
    <row r="284" spans="1:65" s="2" customFormat="1" ht="33" customHeight="1">
      <c r="A284" s="34"/>
      <c r="B284" s="35"/>
      <c r="C284" s="187" t="s">
        <v>526</v>
      </c>
      <c r="D284" s="187" t="s">
        <v>137</v>
      </c>
      <c r="E284" s="188" t="s">
        <v>573</v>
      </c>
      <c r="F284" s="189" t="s">
        <v>574</v>
      </c>
      <c r="G284" s="190" t="s">
        <v>250</v>
      </c>
      <c r="H284" s="191">
        <v>130</v>
      </c>
      <c r="I284" s="192"/>
      <c r="J284" s="193">
        <f>ROUND(I284*H284,2)</f>
        <v>0</v>
      </c>
      <c r="K284" s="194"/>
      <c r="L284" s="39"/>
      <c r="M284" s="195" t="s">
        <v>1</v>
      </c>
      <c r="N284" s="196" t="s">
        <v>44</v>
      </c>
      <c r="O284" s="71"/>
      <c r="P284" s="197">
        <f>O284*H284</f>
        <v>0</v>
      </c>
      <c r="Q284" s="197">
        <v>0.1554</v>
      </c>
      <c r="R284" s="197">
        <f>Q284*H284</f>
        <v>20.202</v>
      </c>
      <c r="S284" s="197">
        <v>0</v>
      </c>
      <c r="T284" s="198">
        <f>S284*H284</f>
        <v>0</v>
      </c>
      <c r="U284" s="34"/>
      <c r="V284" s="34"/>
      <c r="W284" s="34"/>
      <c r="X284" s="34"/>
      <c r="Y284" s="34"/>
      <c r="Z284" s="34"/>
      <c r="AA284" s="34"/>
      <c r="AB284" s="34"/>
      <c r="AC284" s="34"/>
      <c r="AD284" s="34"/>
      <c r="AE284" s="34"/>
      <c r="AR284" s="199" t="s">
        <v>155</v>
      </c>
      <c r="AT284" s="199" t="s">
        <v>137</v>
      </c>
      <c r="AU284" s="199" t="s">
        <v>89</v>
      </c>
      <c r="AY284" s="17" t="s">
        <v>134</v>
      </c>
      <c r="BE284" s="200">
        <f>IF(N284="základní",J284,0)</f>
        <v>0</v>
      </c>
      <c r="BF284" s="200">
        <f>IF(N284="snížená",J284,0)</f>
        <v>0</v>
      </c>
      <c r="BG284" s="200">
        <f>IF(N284="zákl. přenesená",J284,0)</f>
        <v>0</v>
      </c>
      <c r="BH284" s="200">
        <f>IF(N284="sníž. přenesená",J284,0)</f>
        <v>0</v>
      </c>
      <c r="BI284" s="200">
        <f>IF(N284="nulová",J284,0)</f>
        <v>0</v>
      </c>
      <c r="BJ284" s="17" t="s">
        <v>87</v>
      </c>
      <c r="BK284" s="200">
        <f>ROUND(I284*H284,2)</f>
        <v>0</v>
      </c>
      <c r="BL284" s="17" t="s">
        <v>155</v>
      </c>
      <c r="BM284" s="199" t="s">
        <v>918</v>
      </c>
    </row>
    <row r="285" spans="1:47" s="2" customFormat="1" ht="27">
      <c r="A285" s="34"/>
      <c r="B285" s="35"/>
      <c r="C285" s="36"/>
      <c r="D285" s="201" t="s">
        <v>143</v>
      </c>
      <c r="E285" s="36"/>
      <c r="F285" s="202" t="s">
        <v>576</v>
      </c>
      <c r="G285" s="36"/>
      <c r="H285" s="36"/>
      <c r="I285" s="203"/>
      <c r="J285" s="36"/>
      <c r="K285" s="36"/>
      <c r="L285" s="39"/>
      <c r="M285" s="204"/>
      <c r="N285" s="205"/>
      <c r="O285" s="71"/>
      <c r="P285" s="71"/>
      <c r="Q285" s="71"/>
      <c r="R285" s="71"/>
      <c r="S285" s="71"/>
      <c r="T285" s="72"/>
      <c r="U285" s="34"/>
      <c r="V285" s="34"/>
      <c r="W285" s="34"/>
      <c r="X285" s="34"/>
      <c r="Y285" s="34"/>
      <c r="Z285" s="34"/>
      <c r="AA285" s="34"/>
      <c r="AB285" s="34"/>
      <c r="AC285" s="34"/>
      <c r="AD285" s="34"/>
      <c r="AE285" s="34"/>
      <c r="AT285" s="17" t="s">
        <v>143</v>
      </c>
      <c r="AU285" s="17" t="s">
        <v>89</v>
      </c>
    </row>
    <row r="286" spans="1:47" s="2" customFormat="1" ht="10">
      <c r="A286" s="34"/>
      <c r="B286" s="35"/>
      <c r="C286" s="36"/>
      <c r="D286" s="207" t="s">
        <v>179</v>
      </c>
      <c r="E286" s="36"/>
      <c r="F286" s="208" t="s">
        <v>577</v>
      </c>
      <c r="G286" s="36"/>
      <c r="H286" s="36"/>
      <c r="I286" s="203"/>
      <c r="J286" s="36"/>
      <c r="K286" s="36"/>
      <c r="L286" s="39"/>
      <c r="M286" s="204"/>
      <c r="N286" s="205"/>
      <c r="O286" s="71"/>
      <c r="P286" s="71"/>
      <c r="Q286" s="71"/>
      <c r="R286" s="71"/>
      <c r="S286" s="71"/>
      <c r="T286" s="72"/>
      <c r="U286" s="34"/>
      <c r="V286" s="34"/>
      <c r="W286" s="34"/>
      <c r="X286" s="34"/>
      <c r="Y286" s="34"/>
      <c r="Z286" s="34"/>
      <c r="AA286" s="34"/>
      <c r="AB286" s="34"/>
      <c r="AC286" s="34"/>
      <c r="AD286" s="34"/>
      <c r="AE286" s="34"/>
      <c r="AT286" s="17" t="s">
        <v>179</v>
      </c>
      <c r="AU286" s="17" t="s">
        <v>89</v>
      </c>
    </row>
    <row r="287" spans="1:47" s="2" customFormat="1" ht="90">
      <c r="A287" s="34"/>
      <c r="B287" s="35"/>
      <c r="C287" s="36"/>
      <c r="D287" s="201" t="s">
        <v>181</v>
      </c>
      <c r="E287" s="36"/>
      <c r="F287" s="206" t="s">
        <v>578</v>
      </c>
      <c r="G287" s="36"/>
      <c r="H287" s="36"/>
      <c r="I287" s="203"/>
      <c r="J287" s="36"/>
      <c r="K287" s="36"/>
      <c r="L287" s="39"/>
      <c r="M287" s="204"/>
      <c r="N287" s="205"/>
      <c r="O287" s="71"/>
      <c r="P287" s="71"/>
      <c r="Q287" s="71"/>
      <c r="R287" s="71"/>
      <c r="S287" s="71"/>
      <c r="T287" s="72"/>
      <c r="U287" s="34"/>
      <c r="V287" s="34"/>
      <c r="W287" s="34"/>
      <c r="X287" s="34"/>
      <c r="Y287" s="34"/>
      <c r="Z287" s="34"/>
      <c r="AA287" s="34"/>
      <c r="AB287" s="34"/>
      <c r="AC287" s="34"/>
      <c r="AD287" s="34"/>
      <c r="AE287" s="34"/>
      <c r="AT287" s="17" t="s">
        <v>181</v>
      </c>
      <c r="AU287" s="17" t="s">
        <v>89</v>
      </c>
    </row>
    <row r="288" spans="2:51" s="15" customFormat="1" ht="10">
      <c r="B288" s="235"/>
      <c r="C288" s="236"/>
      <c r="D288" s="201" t="s">
        <v>244</v>
      </c>
      <c r="E288" s="237" t="s">
        <v>1</v>
      </c>
      <c r="F288" s="238" t="s">
        <v>579</v>
      </c>
      <c r="G288" s="236"/>
      <c r="H288" s="237" t="s">
        <v>1</v>
      </c>
      <c r="I288" s="239"/>
      <c r="J288" s="236"/>
      <c r="K288" s="236"/>
      <c r="L288" s="240"/>
      <c r="M288" s="241"/>
      <c r="N288" s="242"/>
      <c r="O288" s="242"/>
      <c r="P288" s="242"/>
      <c r="Q288" s="242"/>
      <c r="R288" s="242"/>
      <c r="S288" s="242"/>
      <c r="T288" s="243"/>
      <c r="AT288" s="244" t="s">
        <v>244</v>
      </c>
      <c r="AU288" s="244" t="s">
        <v>89</v>
      </c>
      <c r="AV288" s="15" t="s">
        <v>87</v>
      </c>
      <c r="AW288" s="15" t="s">
        <v>36</v>
      </c>
      <c r="AX288" s="15" t="s">
        <v>79</v>
      </c>
      <c r="AY288" s="244" t="s">
        <v>134</v>
      </c>
    </row>
    <row r="289" spans="2:51" s="13" customFormat="1" ht="10">
      <c r="B289" s="213"/>
      <c r="C289" s="214"/>
      <c r="D289" s="201" t="s">
        <v>244</v>
      </c>
      <c r="E289" s="215" t="s">
        <v>1</v>
      </c>
      <c r="F289" s="216" t="s">
        <v>919</v>
      </c>
      <c r="G289" s="214"/>
      <c r="H289" s="217">
        <v>130</v>
      </c>
      <c r="I289" s="218"/>
      <c r="J289" s="214"/>
      <c r="K289" s="214"/>
      <c r="L289" s="219"/>
      <c r="M289" s="220"/>
      <c r="N289" s="221"/>
      <c r="O289" s="221"/>
      <c r="P289" s="221"/>
      <c r="Q289" s="221"/>
      <c r="R289" s="221"/>
      <c r="S289" s="221"/>
      <c r="T289" s="222"/>
      <c r="AT289" s="223" t="s">
        <v>244</v>
      </c>
      <c r="AU289" s="223" t="s">
        <v>89</v>
      </c>
      <c r="AV289" s="13" t="s">
        <v>89</v>
      </c>
      <c r="AW289" s="13" t="s">
        <v>36</v>
      </c>
      <c r="AX289" s="13" t="s">
        <v>79</v>
      </c>
      <c r="AY289" s="223" t="s">
        <v>134</v>
      </c>
    </row>
    <row r="290" spans="1:65" s="2" customFormat="1" ht="16.5" customHeight="1">
      <c r="A290" s="34"/>
      <c r="B290" s="35"/>
      <c r="C290" s="245" t="s">
        <v>530</v>
      </c>
      <c r="D290" s="245" t="s">
        <v>339</v>
      </c>
      <c r="E290" s="246" t="s">
        <v>586</v>
      </c>
      <c r="F290" s="247" t="s">
        <v>587</v>
      </c>
      <c r="G290" s="248" t="s">
        <v>250</v>
      </c>
      <c r="H290" s="249">
        <v>132.6</v>
      </c>
      <c r="I290" s="250"/>
      <c r="J290" s="251">
        <f>ROUND(I290*H290,2)</f>
        <v>0</v>
      </c>
      <c r="K290" s="252"/>
      <c r="L290" s="253"/>
      <c r="M290" s="254" t="s">
        <v>1</v>
      </c>
      <c r="N290" s="255" t="s">
        <v>44</v>
      </c>
      <c r="O290" s="71"/>
      <c r="P290" s="197">
        <f>O290*H290</f>
        <v>0</v>
      </c>
      <c r="Q290" s="197">
        <v>0.08</v>
      </c>
      <c r="R290" s="197">
        <f>Q290*H290</f>
        <v>10.608</v>
      </c>
      <c r="S290" s="197">
        <v>0</v>
      </c>
      <c r="T290" s="198">
        <f>S290*H290</f>
        <v>0</v>
      </c>
      <c r="U290" s="34"/>
      <c r="V290" s="34"/>
      <c r="W290" s="34"/>
      <c r="X290" s="34"/>
      <c r="Y290" s="34"/>
      <c r="Z290" s="34"/>
      <c r="AA290" s="34"/>
      <c r="AB290" s="34"/>
      <c r="AC290" s="34"/>
      <c r="AD290" s="34"/>
      <c r="AE290" s="34"/>
      <c r="AR290" s="199" t="s">
        <v>175</v>
      </c>
      <c r="AT290" s="199" t="s">
        <v>339</v>
      </c>
      <c r="AU290" s="199" t="s">
        <v>89</v>
      </c>
      <c r="AY290" s="17" t="s">
        <v>134</v>
      </c>
      <c r="BE290" s="200">
        <f>IF(N290="základní",J290,0)</f>
        <v>0</v>
      </c>
      <c r="BF290" s="200">
        <f>IF(N290="snížená",J290,0)</f>
        <v>0</v>
      </c>
      <c r="BG290" s="200">
        <f>IF(N290="zákl. přenesená",J290,0)</f>
        <v>0</v>
      </c>
      <c r="BH290" s="200">
        <f>IF(N290="sníž. přenesená",J290,0)</f>
        <v>0</v>
      </c>
      <c r="BI290" s="200">
        <f>IF(N290="nulová",J290,0)</f>
        <v>0</v>
      </c>
      <c r="BJ290" s="17" t="s">
        <v>87</v>
      </c>
      <c r="BK290" s="200">
        <f>ROUND(I290*H290,2)</f>
        <v>0</v>
      </c>
      <c r="BL290" s="17" t="s">
        <v>155</v>
      </c>
      <c r="BM290" s="199" t="s">
        <v>920</v>
      </c>
    </row>
    <row r="291" spans="1:47" s="2" customFormat="1" ht="10">
      <c r="A291" s="34"/>
      <c r="B291" s="35"/>
      <c r="C291" s="36"/>
      <c r="D291" s="201" t="s">
        <v>143</v>
      </c>
      <c r="E291" s="36"/>
      <c r="F291" s="202" t="s">
        <v>587</v>
      </c>
      <c r="G291" s="36"/>
      <c r="H291" s="36"/>
      <c r="I291" s="203"/>
      <c r="J291" s="36"/>
      <c r="K291" s="36"/>
      <c r="L291" s="39"/>
      <c r="M291" s="204"/>
      <c r="N291" s="205"/>
      <c r="O291" s="71"/>
      <c r="P291" s="71"/>
      <c r="Q291" s="71"/>
      <c r="R291" s="71"/>
      <c r="S291" s="71"/>
      <c r="T291" s="72"/>
      <c r="U291" s="34"/>
      <c r="V291" s="34"/>
      <c r="W291" s="34"/>
      <c r="X291" s="34"/>
      <c r="Y291" s="34"/>
      <c r="Z291" s="34"/>
      <c r="AA291" s="34"/>
      <c r="AB291" s="34"/>
      <c r="AC291" s="34"/>
      <c r="AD291" s="34"/>
      <c r="AE291" s="34"/>
      <c r="AT291" s="17" t="s">
        <v>143</v>
      </c>
      <c r="AU291" s="17" t="s">
        <v>89</v>
      </c>
    </row>
    <row r="292" spans="1:47" s="2" customFormat="1" ht="36">
      <c r="A292" s="34"/>
      <c r="B292" s="35"/>
      <c r="C292" s="36"/>
      <c r="D292" s="201" t="s">
        <v>144</v>
      </c>
      <c r="E292" s="36"/>
      <c r="F292" s="206" t="s">
        <v>589</v>
      </c>
      <c r="G292" s="36"/>
      <c r="H292" s="36"/>
      <c r="I292" s="203"/>
      <c r="J292" s="36"/>
      <c r="K292" s="36"/>
      <c r="L292" s="39"/>
      <c r="M292" s="204"/>
      <c r="N292" s="205"/>
      <c r="O292" s="71"/>
      <c r="P292" s="71"/>
      <c r="Q292" s="71"/>
      <c r="R292" s="71"/>
      <c r="S292" s="71"/>
      <c r="T292" s="72"/>
      <c r="U292" s="34"/>
      <c r="V292" s="34"/>
      <c r="W292" s="34"/>
      <c r="X292" s="34"/>
      <c r="Y292" s="34"/>
      <c r="Z292" s="34"/>
      <c r="AA292" s="34"/>
      <c r="AB292" s="34"/>
      <c r="AC292" s="34"/>
      <c r="AD292" s="34"/>
      <c r="AE292" s="34"/>
      <c r="AT292" s="17" t="s">
        <v>144</v>
      </c>
      <c r="AU292" s="17" t="s">
        <v>89</v>
      </c>
    </row>
    <row r="293" spans="2:51" s="13" customFormat="1" ht="10">
      <c r="B293" s="213"/>
      <c r="C293" s="214"/>
      <c r="D293" s="201" t="s">
        <v>244</v>
      </c>
      <c r="E293" s="215" t="s">
        <v>1</v>
      </c>
      <c r="F293" s="216" t="s">
        <v>919</v>
      </c>
      <c r="G293" s="214"/>
      <c r="H293" s="217">
        <v>130</v>
      </c>
      <c r="I293" s="218"/>
      <c r="J293" s="214"/>
      <c r="K293" s="214"/>
      <c r="L293" s="219"/>
      <c r="M293" s="220"/>
      <c r="N293" s="221"/>
      <c r="O293" s="221"/>
      <c r="P293" s="221"/>
      <c r="Q293" s="221"/>
      <c r="R293" s="221"/>
      <c r="S293" s="221"/>
      <c r="T293" s="222"/>
      <c r="AT293" s="223" t="s">
        <v>244</v>
      </c>
      <c r="AU293" s="223" t="s">
        <v>89</v>
      </c>
      <c r="AV293" s="13" t="s">
        <v>89</v>
      </c>
      <c r="AW293" s="13" t="s">
        <v>36</v>
      </c>
      <c r="AX293" s="13" t="s">
        <v>79</v>
      </c>
      <c r="AY293" s="223" t="s">
        <v>134</v>
      </c>
    </row>
    <row r="294" spans="2:51" s="13" customFormat="1" ht="10">
      <c r="B294" s="213"/>
      <c r="C294" s="214"/>
      <c r="D294" s="201" t="s">
        <v>244</v>
      </c>
      <c r="E294" s="214"/>
      <c r="F294" s="216" t="s">
        <v>921</v>
      </c>
      <c r="G294" s="214"/>
      <c r="H294" s="217">
        <v>132.6</v>
      </c>
      <c r="I294" s="218"/>
      <c r="J294" s="214"/>
      <c r="K294" s="214"/>
      <c r="L294" s="219"/>
      <c r="M294" s="220"/>
      <c r="N294" s="221"/>
      <c r="O294" s="221"/>
      <c r="P294" s="221"/>
      <c r="Q294" s="221"/>
      <c r="R294" s="221"/>
      <c r="S294" s="221"/>
      <c r="T294" s="222"/>
      <c r="AT294" s="223" t="s">
        <v>244</v>
      </c>
      <c r="AU294" s="223" t="s">
        <v>89</v>
      </c>
      <c r="AV294" s="13" t="s">
        <v>89</v>
      </c>
      <c r="AW294" s="13" t="s">
        <v>4</v>
      </c>
      <c r="AX294" s="13" t="s">
        <v>87</v>
      </c>
      <c r="AY294" s="223" t="s">
        <v>134</v>
      </c>
    </row>
    <row r="295" spans="1:65" s="2" customFormat="1" ht="33" customHeight="1">
      <c r="A295" s="34"/>
      <c r="B295" s="35"/>
      <c r="C295" s="187" t="s">
        <v>537</v>
      </c>
      <c r="D295" s="187" t="s">
        <v>137</v>
      </c>
      <c r="E295" s="188" t="s">
        <v>922</v>
      </c>
      <c r="F295" s="189" t="s">
        <v>923</v>
      </c>
      <c r="G295" s="190" t="s">
        <v>250</v>
      </c>
      <c r="H295" s="191">
        <v>296</v>
      </c>
      <c r="I295" s="192"/>
      <c r="J295" s="193">
        <f>ROUND(I295*H295,2)</f>
        <v>0</v>
      </c>
      <c r="K295" s="194"/>
      <c r="L295" s="39"/>
      <c r="M295" s="195" t="s">
        <v>1</v>
      </c>
      <c r="N295" s="196" t="s">
        <v>44</v>
      </c>
      <c r="O295" s="71"/>
      <c r="P295" s="197">
        <f>O295*H295</f>
        <v>0</v>
      </c>
      <c r="Q295" s="197">
        <v>0.1295</v>
      </c>
      <c r="R295" s="197">
        <f>Q295*H295</f>
        <v>38.332</v>
      </c>
      <c r="S295" s="197">
        <v>0</v>
      </c>
      <c r="T295" s="198">
        <f>S295*H295</f>
        <v>0</v>
      </c>
      <c r="U295" s="34"/>
      <c r="V295" s="34"/>
      <c r="W295" s="34"/>
      <c r="X295" s="34"/>
      <c r="Y295" s="34"/>
      <c r="Z295" s="34"/>
      <c r="AA295" s="34"/>
      <c r="AB295" s="34"/>
      <c r="AC295" s="34"/>
      <c r="AD295" s="34"/>
      <c r="AE295" s="34"/>
      <c r="AR295" s="199" t="s">
        <v>155</v>
      </c>
      <c r="AT295" s="199" t="s">
        <v>137</v>
      </c>
      <c r="AU295" s="199" t="s">
        <v>89</v>
      </c>
      <c r="AY295" s="17" t="s">
        <v>134</v>
      </c>
      <c r="BE295" s="200">
        <f>IF(N295="základní",J295,0)</f>
        <v>0</v>
      </c>
      <c r="BF295" s="200">
        <f>IF(N295="snížená",J295,0)</f>
        <v>0</v>
      </c>
      <c r="BG295" s="200">
        <f>IF(N295="zákl. přenesená",J295,0)</f>
        <v>0</v>
      </c>
      <c r="BH295" s="200">
        <f>IF(N295="sníž. přenesená",J295,0)</f>
        <v>0</v>
      </c>
      <c r="BI295" s="200">
        <f>IF(N295="nulová",J295,0)</f>
        <v>0</v>
      </c>
      <c r="BJ295" s="17" t="s">
        <v>87</v>
      </c>
      <c r="BK295" s="200">
        <f>ROUND(I295*H295,2)</f>
        <v>0</v>
      </c>
      <c r="BL295" s="17" t="s">
        <v>155</v>
      </c>
      <c r="BM295" s="199" t="s">
        <v>924</v>
      </c>
    </row>
    <row r="296" spans="1:47" s="2" customFormat="1" ht="27">
      <c r="A296" s="34"/>
      <c r="B296" s="35"/>
      <c r="C296" s="36"/>
      <c r="D296" s="201" t="s">
        <v>143</v>
      </c>
      <c r="E296" s="36"/>
      <c r="F296" s="202" t="s">
        <v>925</v>
      </c>
      <c r="G296" s="36"/>
      <c r="H296" s="36"/>
      <c r="I296" s="203"/>
      <c r="J296" s="36"/>
      <c r="K296" s="36"/>
      <c r="L296" s="39"/>
      <c r="M296" s="204"/>
      <c r="N296" s="205"/>
      <c r="O296" s="71"/>
      <c r="P296" s="71"/>
      <c r="Q296" s="71"/>
      <c r="R296" s="71"/>
      <c r="S296" s="71"/>
      <c r="T296" s="72"/>
      <c r="U296" s="34"/>
      <c r="V296" s="34"/>
      <c r="W296" s="34"/>
      <c r="X296" s="34"/>
      <c r="Y296" s="34"/>
      <c r="Z296" s="34"/>
      <c r="AA296" s="34"/>
      <c r="AB296" s="34"/>
      <c r="AC296" s="34"/>
      <c r="AD296" s="34"/>
      <c r="AE296" s="34"/>
      <c r="AT296" s="17" t="s">
        <v>143</v>
      </c>
      <c r="AU296" s="17" t="s">
        <v>89</v>
      </c>
    </row>
    <row r="297" spans="1:47" s="2" customFormat="1" ht="10">
      <c r="A297" s="34"/>
      <c r="B297" s="35"/>
      <c r="C297" s="36"/>
      <c r="D297" s="207" t="s">
        <v>179</v>
      </c>
      <c r="E297" s="36"/>
      <c r="F297" s="208" t="s">
        <v>926</v>
      </c>
      <c r="G297" s="36"/>
      <c r="H297" s="36"/>
      <c r="I297" s="203"/>
      <c r="J297" s="36"/>
      <c r="K297" s="36"/>
      <c r="L297" s="39"/>
      <c r="M297" s="204"/>
      <c r="N297" s="205"/>
      <c r="O297" s="71"/>
      <c r="P297" s="71"/>
      <c r="Q297" s="71"/>
      <c r="R297" s="71"/>
      <c r="S297" s="71"/>
      <c r="T297" s="72"/>
      <c r="U297" s="34"/>
      <c r="V297" s="34"/>
      <c r="W297" s="34"/>
      <c r="X297" s="34"/>
      <c r="Y297" s="34"/>
      <c r="Z297" s="34"/>
      <c r="AA297" s="34"/>
      <c r="AB297" s="34"/>
      <c r="AC297" s="34"/>
      <c r="AD297" s="34"/>
      <c r="AE297" s="34"/>
      <c r="AT297" s="17" t="s">
        <v>179</v>
      </c>
      <c r="AU297" s="17" t="s">
        <v>89</v>
      </c>
    </row>
    <row r="298" spans="2:51" s="13" customFormat="1" ht="10">
      <c r="B298" s="213"/>
      <c r="C298" s="214"/>
      <c r="D298" s="201" t="s">
        <v>244</v>
      </c>
      <c r="E298" s="215" t="s">
        <v>1</v>
      </c>
      <c r="F298" s="216" t="s">
        <v>927</v>
      </c>
      <c r="G298" s="214"/>
      <c r="H298" s="217">
        <v>296</v>
      </c>
      <c r="I298" s="218"/>
      <c r="J298" s="214"/>
      <c r="K298" s="214"/>
      <c r="L298" s="219"/>
      <c r="M298" s="220"/>
      <c r="N298" s="221"/>
      <c r="O298" s="221"/>
      <c r="P298" s="221"/>
      <c r="Q298" s="221"/>
      <c r="R298" s="221"/>
      <c r="S298" s="221"/>
      <c r="T298" s="222"/>
      <c r="AT298" s="223" t="s">
        <v>244</v>
      </c>
      <c r="AU298" s="223" t="s">
        <v>89</v>
      </c>
      <c r="AV298" s="13" t="s">
        <v>89</v>
      </c>
      <c r="AW298" s="13" t="s">
        <v>36</v>
      </c>
      <c r="AX298" s="13" t="s">
        <v>79</v>
      </c>
      <c r="AY298" s="223" t="s">
        <v>134</v>
      </c>
    </row>
    <row r="299" spans="1:65" s="2" customFormat="1" ht="16.5" customHeight="1">
      <c r="A299" s="34"/>
      <c r="B299" s="35"/>
      <c r="C299" s="245" t="s">
        <v>541</v>
      </c>
      <c r="D299" s="245" t="s">
        <v>339</v>
      </c>
      <c r="E299" s="246" t="s">
        <v>928</v>
      </c>
      <c r="F299" s="247" t="s">
        <v>929</v>
      </c>
      <c r="G299" s="248" t="s">
        <v>250</v>
      </c>
      <c r="H299" s="249">
        <v>301.92</v>
      </c>
      <c r="I299" s="250"/>
      <c r="J299" s="251">
        <f>ROUND(I299*H299,2)</f>
        <v>0</v>
      </c>
      <c r="K299" s="252"/>
      <c r="L299" s="253"/>
      <c r="M299" s="254" t="s">
        <v>1</v>
      </c>
      <c r="N299" s="255" t="s">
        <v>44</v>
      </c>
      <c r="O299" s="71"/>
      <c r="P299" s="197">
        <f>O299*H299</f>
        <v>0</v>
      </c>
      <c r="Q299" s="197">
        <v>0.036</v>
      </c>
      <c r="R299" s="197">
        <f>Q299*H299</f>
        <v>10.86912</v>
      </c>
      <c r="S299" s="197">
        <v>0</v>
      </c>
      <c r="T299" s="198">
        <f>S299*H299</f>
        <v>0</v>
      </c>
      <c r="U299" s="34"/>
      <c r="V299" s="34"/>
      <c r="W299" s="34"/>
      <c r="X299" s="34"/>
      <c r="Y299" s="34"/>
      <c r="Z299" s="34"/>
      <c r="AA299" s="34"/>
      <c r="AB299" s="34"/>
      <c r="AC299" s="34"/>
      <c r="AD299" s="34"/>
      <c r="AE299" s="34"/>
      <c r="AR299" s="199" t="s">
        <v>175</v>
      </c>
      <c r="AT299" s="199" t="s">
        <v>339</v>
      </c>
      <c r="AU299" s="199" t="s">
        <v>89</v>
      </c>
      <c r="AY299" s="17" t="s">
        <v>134</v>
      </c>
      <c r="BE299" s="200">
        <f>IF(N299="základní",J299,0)</f>
        <v>0</v>
      </c>
      <c r="BF299" s="200">
        <f>IF(N299="snížená",J299,0)</f>
        <v>0</v>
      </c>
      <c r="BG299" s="200">
        <f>IF(N299="zákl. přenesená",J299,0)</f>
        <v>0</v>
      </c>
      <c r="BH299" s="200">
        <f>IF(N299="sníž. přenesená",J299,0)</f>
        <v>0</v>
      </c>
      <c r="BI299" s="200">
        <f>IF(N299="nulová",J299,0)</f>
        <v>0</v>
      </c>
      <c r="BJ299" s="17" t="s">
        <v>87</v>
      </c>
      <c r="BK299" s="200">
        <f>ROUND(I299*H299,2)</f>
        <v>0</v>
      </c>
      <c r="BL299" s="17" t="s">
        <v>155</v>
      </c>
      <c r="BM299" s="199" t="s">
        <v>930</v>
      </c>
    </row>
    <row r="300" spans="1:47" s="2" customFormat="1" ht="10">
      <c r="A300" s="34"/>
      <c r="B300" s="35"/>
      <c r="C300" s="36"/>
      <c r="D300" s="201" t="s">
        <v>143</v>
      </c>
      <c r="E300" s="36"/>
      <c r="F300" s="202" t="s">
        <v>929</v>
      </c>
      <c r="G300" s="36"/>
      <c r="H300" s="36"/>
      <c r="I300" s="203"/>
      <c r="J300" s="36"/>
      <c r="K300" s="36"/>
      <c r="L300" s="39"/>
      <c r="M300" s="204"/>
      <c r="N300" s="205"/>
      <c r="O300" s="71"/>
      <c r="P300" s="71"/>
      <c r="Q300" s="71"/>
      <c r="R300" s="71"/>
      <c r="S300" s="71"/>
      <c r="T300" s="72"/>
      <c r="U300" s="34"/>
      <c r="V300" s="34"/>
      <c r="W300" s="34"/>
      <c r="X300" s="34"/>
      <c r="Y300" s="34"/>
      <c r="Z300" s="34"/>
      <c r="AA300" s="34"/>
      <c r="AB300" s="34"/>
      <c r="AC300" s="34"/>
      <c r="AD300" s="34"/>
      <c r="AE300" s="34"/>
      <c r="AT300" s="17" t="s">
        <v>143</v>
      </c>
      <c r="AU300" s="17" t="s">
        <v>89</v>
      </c>
    </row>
    <row r="301" spans="2:51" s="13" customFormat="1" ht="10">
      <c r="B301" s="213"/>
      <c r="C301" s="214"/>
      <c r="D301" s="201" t="s">
        <v>244</v>
      </c>
      <c r="E301" s="214"/>
      <c r="F301" s="216" t="s">
        <v>931</v>
      </c>
      <c r="G301" s="214"/>
      <c r="H301" s="217">
        <v>301.92</v>
      </c>
      <c r="I301" s="218"/>
      <c r="J301" s="214"/>
      <c r="K301" s="214"/>
      <c r="L301" s="219"/>
      <c r="M301" s="220"/>
      <c r="N301" s="221"/>
      <c r="O301" s="221"/>
      <c r="P301" s="221"/>
      <c r="Q301" s="221"/>
      <c r="R301" s="221"/>
      <c r="S301" s="221"/>
      <c r="T301" s="222"/>
      <c r="AT301" s="223" t="s">
        <v>244</v>
      </c>
      <c r="AU301" s="223" t="s">
        <v>89</v>
      </c>
      <c r="AV301" s="13" t="s">
        <v>89</v>
      </c>
      <c r="AW301" s="13" t="s">
        <v>4</v>
      </c>
      <c r="AX301" s="13" t="s">
        <v>87</v>
      </c>
      <c r="AY301" s="223" t="s">
        <v>134</v>
      </c>
    </row>
    <row r="302" spans="2:63" s="12" customFormat="1" ht="22.75" customHeight="1">
      <c r="B302" s="171"/>
      <c r="C302" s="172"/>
      <c r="D302" s="173" t="s">
        <v>78</v>
      </c>
      <c r="E302" s="185" t="s">
        <v>678</v>
      </c>
      <c r="F302" s="185" t="s">
        <v>679</v>
      </c>
      <c r="G302" s="172"/>
      <c r="H302" s="172"/>
      <c r="I302" s="175"/>
      <c r="J302" s="186">
        <f>BK302</f>
        <v>0</v>
      </c>
      <c r="K302" s="172"/>
      <c r="L302" s="177"/>
      <c r="M302" s="178"/>
      <c r="N302" s="179"/>
      <c r="O302" s="179"/>
      <c r="P302" s="180">
        <f>SUM(P303:P318)</f>
        <v>0</v>
      </c>
      <c r="Q302" s="179"/>
      <c r="R302" s="180">
        <f>SUM(R303:R318)</f>
        <v>0</v>
      </c>
      <c r="S302" s="179"/>
      <c r="T302" s="181">
        <f>SUM(T303:T318)</f>
        <v>0</v>
      </c>
      <c r="AR302" s="182" t="s">
        <v>87</v>
      </c>
      <c r="AT302" s="183" t="s">
        <v>78</v>
      </c>
      <c r="AU302" s="183" t="s">
        <v>87</v>
      </c>
      <c r="AY302" s="182" t="s">
        <v>134</v>
      </c>
      <c r="BK302" s="184">
        <f>SUM(BK303:BK318)</f>
        <v>0</v>
      </c>
    </row>
    <row r="303" spans="1:65" s="2" customFormat="1" ht="24.15" customHeight="1">
      <c r="A303" s="34"/>
      <c r="B303" s="35"/>
      <c r="C303" s="187" t="s">
        <v>547</v>
      </c>
      <c r="D303" s="187" t="s">
        <v>137</v>
      </c>
      <c r="E303" s="188" t="s">
        <v>681</v>
      </c>
      <c r="F303" s="189" t="s">
        <v>682</v>
      </c>
      <c r="G303" s="190" t="s">
        <v>317</v>
      </c>
      <c r="H303" s="191">
        <v>230.117</v>
      </c>
      <c r="I303" s="192"/>
      <c r="J303" s="193">
        <f>ROUND(I303*H303,2)</f>
        <v>0</v>
      </c>
      <c r="K303" s="194"/>
      <c r="L303" s="39"/>
      <c r="M303" s="195" t="s">
        <v>1</v>
      </c>
      <c r="N303" s="196" t="s">
        <v>44</v>
      </c>
      <c r="O303" s="71"/>
      <c r="P303" s="197">
        <f>O303*H303</f>
        <v>0</v>
      </c>
      <c r="Q303" s="197">
        <v>0</v>
      </c>
      <c r="R303" s="197">
        <f>Q303*H303</f>
        <v>0</v>
      </c>
      <c r="S303" s="197">
        <v>0</v>
      </c>
      <c r="T303" s="198">
        <f>S303*H303</f>
        <v>0</v>
      </c>
      <c r="U303" s="34"/>
      <c r="V303" s="34"/>
      <c r="W303" s="34"/>
      <c r="X303" s="34"/>
      <c r="Y303" s="34"/>
      <c r="Z303" s="34"/>
      <c r="AA303" s="34"/>
      <c r="AB303" s="34"/>
      <c r="AC303" s="34"/>
      <c r="AD303" s="34"/>
      <c r="AE303" s="34"/>
      <c r="AR303" s="199" t="s">
        <v>155</v>
      </c>
      <c r="AT303" s="199" t="s">
        <v>137</v>
      </c>
      <c r="AU303" s="199" t="s">
        <v>89</v>
      </c>
      <c r="AY303" s="17" t="s">
        <v>134</v>
      </c>
      <c r="BE303" s="200">
        <f>IF(N303="základní",J303,0)</f>
        <v>0</v>
      </c>
      <c r="BF303" s="200">
        <f>IF(N303="snížená",J303,0)</f>
        <v>0</v>
      </c>
      <c r="BG303" s="200">
        <f>IF(N303="zákl. přenesená",J303,0)</f>
        <v>0</v>
      </c>
      <c r="BH303" s="200">
        <f>IF(N303="sníž. přenesená",J303,0)</f>
        <v>0</v>
      </c>
      <c r="BI303" s="200">
        <f>IF(N303="nulová",J303,0)</f>
        <v>0</v>
      </c>
      <c r="BJ303" s="17" t="s">
        <v>87</v>
      </c>
      <c r="BK303" s="200">
        <f>ROUND(I303*H303,2)</f>
        <v>0</v>
      </c>
      <c r="BL303" s="17" t="s">
        <v>155</v>
      </c>
      <c r="BM303" s="199" t="s">
        <v>932</v>
      </c>
    </row>
    <row r="304" spans="1:47" s="2" customFormat="1" ht="72">
      <c r="A304" s="34"/>
      <c r="B304" s="35"/>
      <c r="C304" s="36"/>
      <c r="D304" s="201" t="s">
        <v>181</v>
      </c>
      <c r="E304" s="36"/>
      <c r="F304" s="206" t="s">
        <v>684</v>
      </c>
      <c r="G304" s="36"/>
      <c r="H304" s="36"/>
      <c r="I304" s="203"/>
      <c r="J304" s="36"/>
      <c r="K304" s="36"/>
      <c r="L304" s="39"/>
      <c r="M304" s="204"/>
      <c r="N304" s="205"/>
      <c r="O304" s="71"/>
      <c r="P304" s="71"/>
      <c r="Q304" s="71"/>
      <c r="R304" s="71"/>
      <c r="S304" s="71"/>
      <c r="T304" s="72"/>
      <c r="U304" s="34"/>
      <c r="V304" s="34"/>
      <c r="W304" s="34"/>
      <c r="X304" s="34"/>
      <c r="Y304" s="34"/>
      <c r="Z304" s="34"/>
      <c r="AA304" s="34"/>
      <c r="AB304" s="34"/>
      <c r="AC304" s="34"/>
      <c r="AD304" s="34"/>
      <c r="AE304" s="34"/>
      <c r="AT304" s="17" t="s">
        <v>181</v>
      </c>
      <c r="AU304" s="17" t="s">
        <v>89</v>
      </c>
    </row>
    <row r="305" spans="1:47" s="2" customFormat="1" ht="18">
      <c r="A305" s="34"/>
      <c r="B305" s="35"/>
      <c r="C305" s="36"/>
      <c r="D305" s="201" t="s">
        <v>144</v>
      </c>
      <c r="E305" s="36"/>
      <c r="F305" s="206" t="s">
        <v>685</v>
      </c>
      <c r="G305" s="36"/>
      <c r="H305" s="36"/>
      <c r="I305" s="203"/>
      <c r="J305" s="36"/>
      <c r="K305" s="36"/>
      <c r="L305" s="39"/>
      <c r="M305" s="204"/>
      <c r="N305" s="205"/>
      <c r="O305" s="71"/>
      <c r="P305" s="71"/>
      <c r="Q305" s="71"/>
      <c r="R305" s="71"/>
      <c r="S305" s="71"/>
      <c r="T305" s="72"/>
      <c r="U305" s="34"/>
      <c r="V305" s="34"/>
      <c r="W305" s="34"/>
      <c r="X305" s="34"/>
      <c r="Y305" s="34"/>
      <c r="Z305" s="34"/>
      <c r="AA305" s="34"/>
      <c r="AB305" s="34"/>
      <c r="AC305" s="34"/>
      <c r="AD305" s="34"/>
      <c r="AE305" s="34"/>
      <c r="AT305" s="17" t="s">
        <v>144</v>
      </c>
      <c r="AU305" s="17" t="s">
        <v>89</v>
      </c>
    </row>
    <row r="306" spans="2:51" s="13" customFormat="1" ht="10">
      <c r="B306" s="213"/>
      <c r="C306" s="214"/>
      <c r="D306" s="201" t="s">
        <v>244</v>
      </c>
      <c r="E306" s="215" t="s">
        <v>1</v>
      </c>
      <c r="F306" s="216" t="s">
        <v>933</v>
      </c>
      <c r="G306" s="214"/>
      <c r="H306" s="217">
        <v>230.117</v>
      </c>
      <c r="I306" s="218"/>
      <c r="J306" s="214"/>
      <c r="K306" s="214"/>
      <c r="L306" s="219"/>
      <c r="M306" s="220"/>
      <c r="N306" s="221"/>
      <c r="O306" s="221"/>
      <c r="P306" s="221"/>
      <c r="Q306" s="221"/>
      <c r="R306" s="221"/>
      <c r="S306" s="221"/>
      <c r="T306" s="222"/>
      <c r="AT306" s="223" t="s">
        <v>244</v>
      </c>
      <c r="AU306" s="223" t="s">
        <v>89</v>
      </c>
      <c r="AV306" s="13" t="s">
        <v>89</v>
      </c>
      <c r="AW306" s="13" t="s">
        <v>36</v>
      </c>
      <c r="AX306" s="13" t="s">
        <v>79</v>
      </c>
      <c r="AY306" s="223" t="s">
        <v>134</v>
      </c>
    </row>
    <row r="307" spans="1:65" s="2" customFormat="1" ht="33" customHeight="1">
      <c r="A307" s="34"/>
      <c r="B307" s="35"/>
      <c r="C307" s="187" t="s">
        <v>551</v>
      </c>
      <c r="D307" s="187" t="s">
        <v>137</v>
      </c>
      <c r="E307" s="188" t="s">
        <v>688</v>
      </c>
      <c r="F307" s="189" t="s">
        <v>689</v>
      </c>
      <c r="G307" s="190" t="s">
        <v>317</v>
      </c>
      <c r="H307" s="191">
        <v>4.7</v>
      </c>
      <c r="I307" s="192"/>
      <c r="J307" s="193">
        <f>ROUND(I307*H307,2)</f>
        <v>0</v>
      </c>
      <c r="K307" s="194"/>
      <c r="L307" s="39"/>
      <c r="M307" s="195" t="s">
        <v>1</v>
      </c>
      <c r="N307" s="196" t="s">
        <v>44</v>
      </c>
      <c r="O307" s="71"/>
      <c r="P307" s="197">
        <f>O307*H307</f>
        <v>0</v>
      </c>
      <c r="Q307" s="197">
        <v>0</v>
      </c>
      <c r="R307" s="197">
        <f>Q307*H307</f>
        <v>0</v>
      </c>
      <c r="S307" s="197">
        <v>0</v>
      </c>
      <c r="T307" s="198">
        <f>S307*H307</f>
        <v>0</v>
      </c>
      <c r="U307" s="34"/>
      <c r="V307" s="34"/>
      <c r="W307" s="34"/>
      <c r="X307" s="34"/>
      <c r="Y307" s="34"/>
      <c r="Z307" s="34"/>
      <c r="AA307" s="34"/>
      <c r="AB307" s="34"/>
      <c r="AC307" s="34"/>
      <c r="AD307" s="34"/>
      <c r="AE307" s="34"/>
      <c r="AR307" s="199" t="s">
        <v>155</v>
      </c>
      <c r="AT307" s="199" t="s">
        <v>137</v>
      </c>
      <c r="AU307" s="199" t="s">
        <v>89</v>
      </c>
      <c r="AY307" s="17" t="s">
        <v>134</v>
      </c>
      <c r="BE307" s="200">
        <f>IF(N307="základní",J307,0)</f>
        <v>0</v>
      </c>
      <c r="BF307" s="200">
        <f>IF(N307="snížená",J307,0)</f>
        <v>0</v>
      </c>
      <c r="BG307" s="200">
        <f>IF(N307="zákl. přenesená",J307,0)</f>
        <v>0</v>
      </c>
      <c r="BH307" s="200">
        <f>IF(N307="sníž. přenesená",J307,0)</f>
        <v>0</v>
      </c>
      <c r="BI307" s="200">
        <f>IF(N307="nulová",J307,0)</f>
        <v>0</v>
      </c>
      <c r="BJ307" s="17" t="s">
        <v>87</v>
      </c>
      <c r="BK307" s="200">
        <f>ROUND(I307*H307,2)</f>
        <v>0</v>
      </c>
      <c r="BL307" s="17" t="s">
        <v>155</v>
      </c>
      <c r="BM307" s="199" t="s">
        <v>934</v>
      </c>
    </row>
    <row r="308" spans="1:47" s="2" customFormat="1" ht="72">
      <c r="A308" s="34"/>
      <c r="B308" s="35"/>
      <c r="C308" s="36"/>
      <c r="D308" s="201" t="s">
        <v>181</v>
      </c>
      <c r="E308" s="36"/>
      <c r="F308" s="206" t="s">
        <v>684</v>
      </c>
      <c r="G308" s="36"/>
      <c r="H308" s="36"/>
      <c r="I308" s="203"/>
      <c r="J308" s="36"/>
      <c r="K308" s="36"/>
      <c r="L308" s="39"/>
      <c r="M308" s="204"/>
      <c r="N308" s="205"/>
      <c r="O308" s="71"/>
      <c r="P308" s="71"/>
      <c r="Q308" s="71"/>
      <c r="R308" s="71"/>
      <c r="S308" s="71"/>
      <c r="T308" s="72"/>
      <c r="U308" s="34"/>
      <c r="V308" s="34"/>
      <c r="W308" s="34"/>
      <c r="X308" s="34"/>
      <c r="Y308" s="34"/>
      <c r="Z308" s="34"/>
      <c r="AA308" s="34"/>
      <c r="AB308" s="34"/>
      <c r="AC308" s="34"/>
      <c r="AD308" s="34"/>
      <c r="AE308" s="34"/>
      <c r="AT308" s="17" t="s">
        <v>181</v>
      </c>
      <c r="AU308" s="17" t="s">
        <v>89</v>
      </c>
    </row>
    <row r="309" spans="2:51" s="15" customFormat="1" ht="10">
      <c r="B309" s="235"/>
      <c r="C309" s="236"/>
      <c r="D309" s="201" t="s">
        <v>244</v>
      </c>
      <c r="E309" s="237" t="s">
        <v>1</v>
      </c>
      <c r="F309" s="238" t="s">
        <v>935</v>
      </c>
      <c r="G309" s="236"/>
      <c r="H309" s="237" t="s">
        <v>1</v>
      </c>
      <c r="I309" s="239"/>
      <c r="J309" s="236"/>
      <c r="K309" s="236"/>
      <c r="L309" s="240"/>
      <c r="M309" s="241"/>
      <c r="N309" s="242"/>
      <c r="O309" s="242"/>
      <c r="P309" s="242"/>
      <c r="Q309" s="242"/>
      <c r="R309" s="242"/>
      <c r="S309" s="242"/>
      <c r="T309" s="243"/>
      <c r="AT309" s="244" t="s">
        <v>244</v>
      </c>
      <c r="AU309" s="244" t="s">
        <v>89</v>
      </c>
      <c r="AV309" s="15" t="s">
        <v>87</v>
      </c>
      <c r="AW309" s="15" t="s">
        <v>36</v>
      </c>
      <c r="AX309" s="15" t="s">
        <v>79</v>
      </c>
      <c r="AY309" s="244" t="s">
        <v>134</v>
      </c>
    </row>
    <row r="310" spans="2:51" s="13" customFormat="1" ht="10">
      <c r="B310" s="213"/>
      <c r="C310" s="214"/>
      <c r="D310" s="201" t="s">
        <v>244</v>
      </c>
      <c r="E310" s="215" t="s">
        <v>1</v>
      </c>
      <c r="F310" s="216" t="s">
        <v>936</v>
      </c>
      <c r="G310" s="214"/>
      <c r="H310" s="217">
        <v>4.7</v>
      </c>
      <c r="I310" s="218"/>
      <c r="J310" s="214"/>
      <c r="K310" s="214"/>
      <c r="L310" s="219"/>
      <c r="M310" s="220"/>
      <c r="N310" s="221"/>
      <c r="O310" s="221"/>
      <c r="P310" s="221"/>
      <c r="Q310" s="221"/>
      <c r="R310" s="221"/>
      <c r="S310" s="221"/>
      <c r="T310" s="222"/>
      <c r="AT310" s="223" t="s">
        <v>244</v>
      </c>
      <c r="AU310" s="223" t="s">
        <v>89</v>
      </c>
      <c r="AV310" s="13" t="s">
        <v>89</v>
      </c>
      <c r="AW310" s="13" t="s">
        <v>36</v>
      </c>
      <c r="AX310" s="13" t="s">
        <v>79</v>
      </c>
      <c r="AY310" s="223" t="s">
        <v>134</v>
      </c>
    </row>
    <row r="311" spans="1:65" s="2" customFormat="1" ht="33" customHeight="1">
      <c r="A311" s="34"/>
      <c r="B311" s="35"/>
      <c r="C311" s="187" t="s">
        <v>557</v>
      </c>
      <c r="D311" s="187" t="s">
        <v>137</v>
      </c>
      <c r="E311" s="188" t="s">
        <v>696</v>
      </c>
      <c r="F311" s="189" t="s">
        <v>697</v>
      </c>
      <c r="G311" s="190" t="s">
        <v>317</v>
      </c>
      <c r="H311" s="191">
        <v>225.717</v>
      </c>
      <c r="I311" s="192"/>
      <c r="J311" s="193">
        <f>ROUND(I311*H311,2)</f>
        <v>0</v>
      </c>
      <c r="K311" s="194"/>
      <c r="L311" s="39"/>
      <c r="M311" s="195" t="s">
        <v>1</v>
      </c>
      <c r="N311" s="196" t="s">
        <v>44</v>
      </c>
      <c r="O311" s="71"/>
      <c r="P311" s="197">
        <f>O311*H311</f>
        <v>0</v>
      </c>
      <c r="Q311" s="197">
        <v>0</v>
      </c>
      <c r="R311" s="197">
        <f>Q311*H311</f>
        <v>0</v>
      </c>
      <c r="S311" s="197">
        <v>0</v>
      </c>
      <c r="T311" s="198">
        <f>S311*H311</f>
        <v>0</v>
      </c>
      <c r="U311" s="34"/>
      <c r="V311" s="34"/>
      <c r="W311" s="34"/>
      <c r="X311" s="34"/>
      <c r="Y311" s="34"/>
      <c r="Z311" s="34"/>
      <c r="AA311" s="34"/>
      <c r="AB311" s="34"/>
      <c r="AC311" s="34"/>
      <c r="AD311" s="34"/>
      <c r="AE311" s="34"/>
      <c r="AR311" s="199" t="s">
        <v>155</v>
      </c>
      <c r="AT311" s="199" t="s">
        <v>137</v>
      </c>
      <c r="AU311" s="199" t="s">
        <v>89</v>
      </c>
      <c r="AY311" s="17" t="s">
        <v>134</v>
      </c>
      <c r="BE311" s="200">
        <f>IF(N311="základní",J311,0)</f>
        <v>0</v>
      </c>
      <c r="BF311" s="200">
        <f>IF(N311="snížená",J311,0)</f>
        <v>0</v>
      </c>
      <c r="BG311" s="200">
        <f>IF(N311="zákl. přenesená",J311,0)</f>
        <v>0</v>
      </c>
      <c r="BH311" s="200">
        <f>IF(N311="sníž. přenesená",J311,0)</f>
        <v>0</v>
      </c>
      <c r="BI311" s="200">
        <f>IF(N311="nulová",J311,0)</f>
        <v>0</v>
      </c>
      <c r="BJ311" s="17" t="s">
        <v>87</v>
      </c>
      <c r="BK311" s="200">
        <f>ROUND(I311*H311,2)</f>
        <v>0</v>
      </c>
      <c r="BL311" s="17" t="s">
        <v>155</v>
      </c>
      <c r="BM311" s="199" t="s">
        <v>937</v>
      </c>
    </row>
    <row r="312" spans="1:47" s="2" customFormat="1" ht="27">
      <c r="A312" s="34"/>
      <c r="B312" s="35"/>
      <c r="C312" s="36"/>
      <c r="D312" s="201" t="s">
        <v>143</v>
      </c>
      <c r="E312" s="36"/>
      <c r="F312" s="202" t="s">
        <v>699</v>
      </c>
      <c r="G312" s="36"/>
      <c r="H312" s="36"/>
      <c r="I312" s="203"/>
      <c r="J312" s="36"/>
      <c r="K312" s="36"/>
      <c r="L312" s="39"/>
      <c r="M312" s="204"/>
      <c r="N312" s="205"/>
      <c r="O312" s="71"/>
      <c r="P312" s="71"/>
      <c r="Q312" s="71"/>
      <c r="R312" s="71"/>
      <c r="S312" s="71"/>
      <c r="T312" s="72"/>
      <c r="U312" s="34"/>
      <c r="V312" s="34"/>
      <c r="W312" s="34"/>
      <c r="X312" s="34"/>
      <c r="Y312" s="34"/>
      <c r="Z312" s="34"/>
      <c r="AA312" s="34"/>
      <c r="AB312" s="34"/>
      <c r="AC312" s="34"/>
      <c r="AD312" s="34"/>
      <c r="AE312" s="34"/>
      <c r="AT312" s="17" t="s">
        <v>143</v>
      </c>
      <c r="AU312" s="17" t="s">
        <v>89</v>
      </c>
    </row>
    <row r="313" spans="1:47" s="2" customFormat="1" ht="10">
      <c r="A313" s="34"/>
      <c r="B313" s="35"/>
      <c r="C313" s="36"/>
      <c r="D313" s="207" t="s">
        <v>179</v>
      </c>
      <c r="E313" s="36"/>
      <c r="F313" s="208" t="s">
        <v>700</v>
      </c>
      <c r="G313" s="36"/>
      <c r="H313" s="36"/>
      <c r="I313" s="203"/>
      <c r="J313" s="36"/>
      <c r="K313" s="36"/>
      <c r="L313" s="39"/>
      <c r="M313" s="204"/>
      <c r="N313" s="205"/>
      <c r="O313" s="71"/>
      <c r="P313" s="71"/>
      <c r="Q313" s="71"/>
      <c r="R313" s="71"/>
      <c r="S313" s="71"/>
      <c r="T313" s="72"/>
      <c r="U313" s="34"/>
      <c r="V313" s="34"/>
      <c r="W313" s="34"/>
      <c r="X313" s="34"/>
      <c r="Y313" s="34"/>
      <c r="Z313" s="34"/>
      <c r="AA313" s="34"/>
      <c r="AB313" s="34"/>
      <c r="AC313" s="34"/>
      <c r="AD313" s="34"/>
      <c r="AE313" s="34"/>
      <c r="AT313" s="17" t="s">
        <v>179</v>
      </c>
      <c r="AU313" s="17" t="s">
        <v>89</v>
      </c>
    </row>
    <row r="314" spans="1:47" s="2" customFormat="1" ht="63">
      <c r="A314" s="34"/>
      <c r="B314" s="35"/>
      <c r="C314" s="36"/>
      <c r="D314" s="201" t="s">
        <v>181</v>
      </c>
      <c r="E314" s="36"/>
      <c r="F314" s="206" t="s">
        <v>701</v>
      </c>
      <c r="G314" s="36"/>
      <c r="H314" s="36"/>
      <c r="I314" s="203"/>
      <c r="J314" s="36"/>
      <c r="K314" s="36"/>
      <c r="L314" s="39"/>
      <c r="M314" s="204"/>
      <c r="N314" s="205"/>
      <c r="O314" s="71"/>
      <c r="P314" s="71"/>
      <c r="Q314" s="71"/>
      <c r="R314" s="71"/>
      <c r="S314" s="71"/>
      <c r="T314" s="72"/>
      <c r="U314" s="34"/>
      <c r="V314" s="34"/>
      <c r="W314" s="34"/>
      <c r="X314" s="34"/>
      <c r="Y314" s="34"/>
      <c r="Z314" s="34"/>
      <c r="AA314" s="34"/>
      <c r="AB314" s="34"/>
      <c r="AC314" s="34"/>
      <c r="AD314" s="34"/>
      <c r="AE314" s="34"/>
      <c r="AT314" s="17" t="s">
        <v>181</v>
      </c>
      <c r="AU314" s="17" t="s">
        <v>89</v>
      </c>
    </row>
    <row r="315" spans="2:51" s="13" customFormat="1" ht="10">
      <c r="B315" s="213"/>
      <c r="C315" s="214"/>
      <c r="D315" s="201" t="s">
        <v>244</v>
      </c>
      <c r="E315" s="215" t="s">
        <v>1</v>
      </c>
      <c r="F315" s="216" t="s">
        <v>938</v>
      </c>
      <c r="G315" s="214"/>
      <c r="H315" s="217">
        <v>225.717</v>
      </c>
      <c r="I315" s="218"/>
      <c r="J315" s="214"/>
      <c r="K315" s="214"/>
      <c r="L315" s="219"/>
      <c r="M315" s="220"/>
      <c r="N315" s="221"/>
      <c r="O315" s="221"/>
      <c r="P315" s="221"/>
      <c r="Q315" s="221"/>
      <c r="R315" s="221"/>
      <c r="S315" s="221"/>
      <c r="T315" s="222"/>
      <c r="AT315" s="223" t="s">
        <v>244</v>
      </c>
      <c r="AU315" s="223" t="s">
        <v>89</v>
      </c>
      <c r="AV315" s="13" t="s">
        <v>89</v>
      </c>
      <c r="AW315" s="13" t="s">
        <v>36</v>
      </c>
      <c r="AX315" s="13" t="s">
        <v>79</v>
      </c>
      <c r="AY315" s="223" t="s">
        <v>134</v>
      </c>
    </row>
    <row r="316" spans="1:65" s="2" customFormat="1" ht="33" customHeight="1">
      <c r="A316" s="34"/>
      <c r="B316" s="35"/>
      <c r="C316" s="187" t="s">
        <v>562</v>
      </c>
      <c r="D316" s="187" t="s">
        <v>137</v>
      </c>
      <c r="E316" s="188" t="s">
        <v>939</v>
      </c>
      <c r="F316" s="189" t="s">
        <v>940</v>
      </c>
      <c r="G316" s="190" t="s">
        <v>317</v>
      </c>
      <c r="H316" s="191">
        <v>4.4</v>
      </c>
      <c r="I316" s="192"/>
      <c r="J316" s="193">
        <f>ROUND(I316*H316,2)</f>
        <v>0</v>
      </c>
      <c r="K316" s="194"/>
      <c r="L316" s="39"/>
      <c r="M316" s="195" t="s">
        <v>1</v>
      </c>
      <c r="N316" s="196" t="s">
        <v>44</v>
      </c>
      <c r="O316" s="71"/>
      <c r="P316" s="197">
        <f>O316*H316</f>
        <v>0</v>
      </c>
      <c r="Q316" s="197">
        <v>0</v>
      </c>
      <c r="R316" s="197">
        <f>Q316*H316</f>
        <v>0</v>
      </c>
      <c r="S316" s="197">
        <v>0</v>
      </c>
      <c r="T316" s="198">
        <f>S316*H316</f>
        <v>0</v>
      </c>
      <c r="U316" s="34"/>
      <c r="V316" s="34"/>
      <c r="W316" s="34"/>
      <c r="X316" s="34"/>
      <c r="Y316" s="34"/>
      <c r="Z316" s="34"/>
      <c r="AA316" s="34"/>
      <c r="AB316" s="34"/>
      <c r="AC316" s="34"/>
      <c r="AD316" s="34"/>
      <c r="AE316" s="34"/>
      <c r="AR316" s="199" t="s">
        <v>155</v>
      </c>
      <c r="AT316" s="199" t="s">
        <v>137</v>
      </c>
      <c r="AU316" s="199" t="s">
        <v>89</v>
      </c>
      <c r="AY316" s="17" t="s">
        <v>134</v>
      </c>
      <c r="BE316" s="200">
        <f>IF(N316="základní",J316,0)</f>
        <v>0</v>
      </c>
      <c r="BF316" s="200">
        <f>IF(N316="snížená",J316,0)</f>
        <v>0</v>
      </c>
      <c r="BG316" s="200">
        <f>IF(N316="zákl. přenesená",J316,0)</f>
        <v>0</v>
      </c>
      <c r="BH316" s="200">
        <f>IF(N316="sníž. přenesená",J316,0)</f>
        <v>0</v>
      </c>
      <c r="BI316" s="200">
        <f>IF(N316="nulová",J316,0)</f>
        <v>0</v>
      </c>
      <c r="BJ316" s="17" t="s">
        <v>87</v>
      </c>
      <c r="BK316" s="200">
        <f>ROUND(I316*H316,2)</f>
        <v>0</v>
      </c>
      <c r="BL316" s="17" t="s">
        <v>155</v>
      </c>
      <c r="BM316" s="199" t="s">
        <v>941</v>
      </c>
    </row>
    <row r="317" spans="1:47" s="2" customFormat="1" ht="27">
      <c r="A317" s="34"/>
      <c r="B317" s="35"/>
      <c r="C317" s="36"/>
      <c r="D317" s="201" t="s">
        <v>143</v>
      </c>
      <c r="E317" s="36"/>
      <c r="F317" s="202" t="s">
        <v>942</v>
      </c>
      <c r="G317" s="36"/>
      <c r="H317" s="36"/>
      <c r="I317" s="203"/>
      <c r="J317" s="36"/>
      <c r="K317" s="36"/>
      <c r="L317" s="39"/>
      <c r="M317" s="204"/>
      <c r="N317" s="205"/>
      <c r="O317" s="71"/>
      <c r="P317" s="71"/>
      <c r="Q317" s="71"/>
      <c r="R317" s="71"/>
      <c r="S317" s="71"/>
      <c r="T317" s="72"/>
      <c r="U317" s="34"/>
      <c r="V317" s="34"/>
      <c r="W317" s="34"/>
      <c r="X317" s="34"/>
      <c r="Y317" s="34"/>
      <c r="Z317" s="34"/>
      <c r="AA317" s="34"/>
      <c r="AB317" s="34"/>
      <c r="AC317" s="34"/>
      <c r="AD317" s="34"/>
      <c r="AE317" s="34"/>
      <c r="AT317" s="17" t="s">
        <v>143</v>
      </c>
      <c r="AU317" s="17" t="s">
        <v>89</v>
      </c>
    </row>
    <row r="318" spans="1:47" s="2" customFormat="1" ht="10">
      <c r="A318" s="34"/>
      <c r="B318" s="35"/>
      <c r="C318" s="36"/>
      <c r="D318" s="207" t="s">
        <v>179</v>
      </c>
      <c r="E318" s="36"/>
      <c r="F318" s="208" t="s">
        <v>943</v>
      </c>
      <c r="G318" s="36"/>
      <c r="H318" s="36"/>
      <c r="I318" s="203"/>
      <c r="J318" s="36"/>
      <c r="K318" s="36"/>
      <c r="L318" s="39"/>
      <c r="M318" s="204"/>
      <c r="N318" s="205"/>
      <c r="O318" s="71"/>
      <c r="P318" s="71"/>
      <c r="Q318" s="71"/>
      <c r="R318" s="71"/>
      <c r="S318" s="71"/>
      <c r="T318" s="72"/>
      <c r="U318" s="34"/>
      <c r="V318" s="34"/>
      <c r="W318" s="34"/>
      <c r="X318" s="34"/>
      <c r="Y318" s="34"/>
      <c r="Z318" s="34"/>
      <c r="AA318" s="34"/>
      <c r="AB318" s="34"/>
      <c r="AC318" s="34"/>
      <c r="AD318" s="34"/>
      <c r="AE318" s="34"/>
      <c r="AT318" s="17" t="s">
        <v>179</v>
      </c>
      <c r="AU318" s="17" t="s">
        <v>89</v>
      </c>
    </row>
    <row r="319" spans="2:63" s="12" customFormat="1" ht="25.9" customHeight="1">
      <c r="B319" s="171"/>
      <c r="C319" s="172"/>
      <c r="D319" s="173" t="s">
        <v>78</v>
      </c>
      <c r="E319" s="174" t="s">
        <v>944</v>
      </c>
      <c r="F319" s="174" t="s">
        <v>945</v>
      </c>
      <c r="G319" s="172"/>
      <c r="H319" s="172"/>
      <c r="I319" s="175"/>
      <c r="J319" s="176">
        <f>BK319</f>
        <v>0</v>
      </c>
      <c r="K319" s="172"/>
      <c r="L319" s="177"/>
      <c r="M319" s="178"/>
      <c r="N319" s="179"/>
      <c r="O319" s="179"/>
      <c r="P319" s="180">
        <f>P320</f>
        <v>0</v>
      </c>
      <c r="Q319" s="179"/>
      <c r="R319" s="180">
        <f>R320</f>
        <v>0</v>
      </c>
      <c r="S319" s="179"/>
      <c r="T319" s="181">
        <f>T320</f>
        <v>0.25356</v>
      </c>
      <c r="AR319" s="182" t="s">
        <v>89</v>
      </c>
      <c r="AT319" s="183" t="s">
        <v>78</v>
      </c>
      <c r="AU319" s="183" t="s">
        <v>79</v>
      </c>
      <c r="AY319" s="182" t="s">
        <v>134</v>
      </c>
      <c r="BK319" s="184">
        <f>BK320</f>
        <v>0</v>
      </c>
    </row>
    <row r="320" spans="2:63" s="12" customFormat="1" ht="22.75" customHeight="1">
      <c r="B320" s="171"/>
      <c r="C320" s="172"/>
      <c r="D320" s="173" t="s">
        <v>78</v>
      </c>
      <c r="E320" s="185" t="s">
        <v>946</v>
      </c>
      <c r="F320" s="185" t="s">
        <v>947</v>
      </c>
      <c r="G320" s="172"/>
      <c r="H320" s="172"/>
      <c r="I320" s="175"/>
      <c r="J320" s="186">
        <f>BK320</f>
        <v>0</v>
      </c>
      <c r="K320" s="172"/>
      <c r="L320" s="177"/>
      <c r="M320" s="178"/>
      <c r="N320" s="179"/>
      <c r="O320" s="179"/>
      <c r="P320" s="180">
        <f>SUM(P321:P323)</f>
        <v>0</v>
      </c>
      <c r="Q320" s="179"/>
      <c r="R320" s="180">
        <f>SUM(R321:R323)</f>
        <v>0</v>
      </c>
      <c r="S320" s="179"/>
      <c r="T320" s="181">
        <f>SUM(T321:T323)</f>
        <v>0.25356</v>
      </c>
      <c r="AR320" s="182" t="s">
        <v>89</v>
      </c>
      <c r="AT320" s="183" t="s">
        <v>78</v>
      </c>
      <c r="AU320" s="183" t="s">
        <v>87</v>
      </c>
      <c r="AY320" s="182" t="s">
        <v>134</v>
      </c>
      <c r="BK320" s="184">
        <f>SUM(BK321:BK323)</f>
        <v>0</v>
      </c>
    </row>
    <row r="321" spans="1:65" s="2" customFormat="1" ht="16.5" customHeight="1">
      <c r="A321" s="34"/>
      <c r="B321" s="35"/>
      <c r="C321" s="187" t="s">
        <v>572</v>
      </c>
      <c r="D321" s="187" t="s">
        <v>137</v>
      </c>
      <c r="E321" s="188" t="s">
        <v>948</v>
      </c>
      <c r="F321" s="189" t="s">
        <v>949</v>
      </c>
      <c r="G321" s="190" t="s">
        <v>452</v>
      </c>
      <c r="H321" s="191">
        <v>12</v>
      </c>
      <c r="I321" s="192"/>
      <c r="J321" s="193">
        <f>ROUND(I321*H321,2)</f>
        <v>0</v>
      </c>
      <c r="K321" s="194"/>
      <c r="L321" s="39"/>
      <c r="M321" s="195" t="s">
        <v>1</v>
      </c>
      <c r="N321" s="196" t="s">
        <v>44</v>
      </c>
      <c r="O321" s="71"/>
      <c r="P321" s="197">
        <f>O321*H321</f>
        <v>0</v>
      </c>
      <c r="Q321" s="197">
        <v>0</v>
      </c>
      <c r="R321" s="197">
        <f>Q321*H321</f>
        <v>0</v>
      </c>
      <c r="S321" s="197">
        <v>0.02113</v>
      </c>
      <c r="T321" s="198">
        <f>S321*H321</f>
        <v>0.25356</v>
      </c>
      <c r="U321" s="34"/>
      <c r="V321" s="34"/>
      <c r="W321" s="34"/>
      <c r="X321" s="34"/>
      <c r="Y321" s="34"/>
      <c r="Z321" s="34"/>
      <c r="AA321" s="34"/>
      <c r="AB321" s="34"/>
      <c r="AC321" s="34"/>
      <c r="AD321" s="34"/>
      <c r="AE321" s="34"/>
      <c r="AR321" s="199" t="s">
        <v>344</v>
      </c>
      <c r="AT321" s="199" t="s">
        <v>137</v>
      </c>
      <c r="AU321" s="199" t="s">
        <v>89</v>
      </c>
      <c r="AY321" s="17" t="s">
        <v>134</v>
      </c>
      <c r="BE321" s="200">
        <f>IF(N321="základní",J321,0)</f>
        <v>0</v>
      </c>
      <c r="BF321" s="200">
        <f>IF(N321="snížená",J321,0)</f>
        <v>0</v>
      </c>
      <c r="BG321" s="200">
        <f>IF(N321="zákl. přenesená",J321,0)</f>
        <v>0</v>
      </c>
      <c r="BH321" s="200">
        <f>IF(N321="sníž. přenesená",J321,0)</f>
        <v>0</v>
      </c>
      <c r="BI321" s="200">
        <f>IF(N321="nulová",J321,0)</f>
        <v>0</v>
      </c>
      <c r="BJ321" s="17" t="s">
        <v>87</v>
      </c>
      <c r="BK321" s="200">
        <f>ROUND(I321*H321,2)</f>
        <v>0</v>
      </c>
      <c r="BL321" s="17" t="s">
        <v>344</v>
      </c>
      <c r="BM321" s="199" t="s">
        <v>950</v>
      </c>
    </row>
    <row r="322" spans="1:47" s="2" customFormat="1" ht="10">
      <c r="A322" s="34"/>
      <c r="B322" s="35"/>
      <c r="C322" s="36"/>
      <c r="D322" s="201" t="s">
        <v>143</v>
      </c>
      <c r="E322" s="36"/>
      <c r="F322" s="202" t="s">
        <v>951</v>
      </c>
      <c r="G322" s="36"/>
      <c r="H322" s="36"/>
      <c r="I322" s="203"/>
      <c r="J322" s="36"/>
      <c r="K322" s="36"/>
      <c r="L322" s="39"/>
      <c r="M322" s="204"/>
      <c r="N322" s="205"/>
      <c r="O322" s="71"/>
      <c r="P322" s="71"/>
      <c r="Q322" s="71"/>
      <c r="R322" s="71"/>
      <c r="S322" s="71"/>
      <c r="T322" s="72"/>
      <c r="U322" s="34"/>
      <c r="V322" s="34"/>
      <c r="W322" s="34"/>
      <c r="X322" s="34"/>
      <c r="Y322" s="34"/>
      <c r="Z322" s="34"/>
      <c r="AA322" s="34"/>
      <c r="AB322" s="34"/>
      <c r="AC322" s="34"/>
      <c r="AD322" s="34"/>
      <c r="AE322" s="34"/>
      <c r="AT322" s="17" t="s">
        <v>143</v>
      </c>
      <c r="AU322" s="17" t="s">
        <v>89</v>
      </c>
    </row>
    <row r="323" spans="1:47" s="2" customFormat="1" ht="10">
      <c r="A323" s="34"/>
      <c r="B323" s="35"/>
      <c r="C323" s="36"/>
      <c r="D323" s="207" t="s">
        <v>179</v>
      </c>
      <c r="E323" s="36"/>
      <c r="F323" s="208" t="s">
        <v>952</v>
      </c>
      <c r="G323" s="36"/>
      <c r="H323" s="36"/>
      <c r="I323" s="203"/>
      <c r="J323" s="36"/>
      <c r="K323" s="36"/>
      <c r="L323" s="39"/>
      <c r="M323" s="209"/>
      <c r="N323" s="210"/>
      <c r="O323" s="211"/>
      <c r="P323" s="211"/>
      <c r="Q323" s="211"/>
      <c r="R323" s="211"/>
      <c r="S323" s="211"/>
      <c r="T323" s="212"/>
      <c r="U323" s="34"/>
      <c r="V323" s="34"/>
      <c r="W323" s="34"/>
      <c r="X323" s="34"/>
      <c r="Y323" s="34"/>
      <c r="Z323" s="34"/>
      <c r="AA323" s="34"/>
      <c r="AB323" s="34"/>
      <c r="AC323" s="34"/>
      <c r="AD323" s="34"/>
      <c r="AE323" s="34"/>
      <c r="AT323" s="17" t="s">
        <v>179</v>
      </c>
      <c r="AU323" s="17" t="s">
        <v>89</v>
      </c>
    </row>
    <row r="324" spans="1:31" s="2" customFormat="1" ht="7" customHeight="1">
      <c r="A324" s="34"/>
      <c r="B324" s="54"/>
      <c r="C324" s="55"/>
      <c r="D324" s="55"/>
      <c r="E324" s="55"/>
      <c r="F324" s="55"/>
      <c r="G324" s="55"/>
      <c r="H324" s="55"/>
      <c r="I324" s="55"/>
      <c r="J324" s="55"/>
      <c r="K324" s="55"/>
      <c r="L324" s="39"/>
      <c r="M324" s="34"/>
      <c r="O324" s="34"/>
      <c r="P324" s="34"/>
      <c r="Q324" s="34"/>
      <c r="R324" s="34"/>
      <c r="S324" s="34"/>
      <c r="T324" s="34"/>
      <c r="U324" s="34"/>
      <c r="V324" s="34"/>
      <c r="W324" s="34"/>
      <c r="X324" s="34"/>
      <c r="Y324" s="34"/>
      <c r="Z324" s="34"/>
      <c r="AA324" s="34"/>
      <c r="AB324" s="34"/>
      <c r="AC324" s="34"/>
      <c r="AD324" s="34"/>
      <c r="AE324" s="34"/>
    </row>
  </sheetData>
  <sheetProtection algorithmName="SHA-512" hashValue="zujwQSpVGP064JAYYxrGladmnX/AKtfLZcZdfBlSH6nBM9dJ47Izye1v46e3RHxSwvOfTJrfrPx7zxRK2R5wDw==" saltValue="seuKMIGd3LCUxz8iyTx/dnlIBYEiKFhiYS+tf8axiT6Mfa1Vyi+meC2VhOULQYMOBoFn2kRNaCudv9UEwhecVg==" spinCount="100000" sheet="1" objects="1" scenarios="1" formatColumns="0" formatRows="0" autoFilter="0"/>
  <autoFilter ref="C123:K323"/>
  <mergeCells count="9">
    <mergeCell ref="E87:H87"/>
    <mergeCell ref="E114:H114"/>
    <mergeCell ref="E116:H116"/>
    <mergeCell ref="L2:V2"/>
    <mergeCell ref="E7:H7"/>
    <mergeCell ref="E9:H9"/>
    <mergeCell ref="E18:H18"/>
    <mergeCell ref="E27:H27"/>
    <mergeCell ref="E85:H85"/>
  </mergeCells>
  <hyperlinks>
    <hyperlink ref="F129" r:id="rId1" display="https://podminky.urs.cz/item/CS_URS_2021_01/112101121"/>
    <hyperlink ref="F133" r:id="rId2" display="https://podminky.urs.cz/item/CS_URS_2021_01/112251101"/>
    <hyperlink ref="F137" r:id="rId3" display="https://podminky.urs.cz/item/CS_URS_2021_02/113106133"/>
    <hyperlink ref="F141" r:id="rId4" display="https://podminky.urs.cz/item/CS_URS_2021_02/113106142"/>
    <hyperlink ref="F148" r:id="rId5" display="https://podminky.urs.cz/item/CS_URS_2021_02/113106144"/>
    <hyperlink ref="F155" r:id="rId6" display="https://podminky.urs.cz/item/CS_URS_2021_02/113107331"/>
    <hyperlink ref="F158" r:id="rId7" display="https://podminky.urs.cz/item/CS_URS_2021_02/113107342"/>
    <hyperlink ref="F161" r:id="rId8" display="https://podminky.urs.cz/item/CS_URS_2021_02/113202111"/>
    <hyperlink ref="F168" r:id="rId9" display="https://podminky.urs.cz/item/CS_URS_2021_02/122252204"/>
    <hyperlink ref="F172" r:id="rId10" display="https://podminky.urs.cz/item/CS_URS_2021_02/129951121"/>
    <hyperlink ref="F186" r:id="rId11" display="https://podminky.urs.cz/item/CS_URS_2021_01/162751117"/>
    <hyperlink ref="F192" r:id="rId12" display="https://podminky.urs.cz/item/CS_URS_2021_02/171152101"/>
    <hyperlink ref="F205" r:id="rId13" display="https://podminky.urs.cz/item/CS_URS_2021_02/181152302"/>
    <hyperlink ref="F212" r:id="rId14" display="https://podminky.urs.cz/item/CS_URS_2021_02/181411131"/>
    <hyperlink ref="F224" r:id="rId15" display="https://podminky.urs.cz/item/CS_URS_2021_01/184215133"/>
    <hyperlink ref="F227" r:id="rId16" display="https://podminky.urs.cz/item/CS_URS_2021_01/184501121"/>
    <hyperlink ref="F233" r:id="rId17" display="https://podminky.urs.cz/item/CS_URS_2021_01/185851121"/>
    <hyperlink ref="F238" r:id="rId18" display="https://podminky.urs.cz/item/CS_URS_2021_02/564851111"/>
    <hyperlink ref="F242" r:id="rId19" display="https://podminky.urs.cz/item/CS_URS_2021_02/564861111"/>
    <hyperlink ref="F247" r:id="rId20" display="https://podminky.urs.cz/item/CS_URS_2021_02/564871111"/>
    <hyperlink ref="F251" r:id="rId21" display="https://podminky.urs.cz/item/CS_URS_2021_02/571908111"/>
    <hyperlink ref="F254" r:id="rId22" display="https://podminky.urs.cz/item/CS_URS_2021_02/596211113"/>
    <hyperlink ref="F265" r:id="rId23" display="https://podminky.urs.cz/item/CS_URS_2021_02/596211213"/>
    <hyperlink ref="F276" r:id="rId24" display="https://podminky.urs.cz/item/CS_URS_2021_02/877265271"/>
    <hyperlink ref="F286" r:id="rId25" display="https://podminky.urs.cz/item/CS_URS_2021_01/916131213"/>
    <hyperlink ref="F297" r:id="rId26" display="https://podminky.urs.cz/item/CS_URS_2021_02/916231213"/>
    <hyperlink ref="F313" r:id="rId27" display="https://podminky.urs.cz/item/CS_URS_2021_01/997013601"/>
    <hyperlink ref="F318" r:id="rId28" display="https://podminky.urs.cz/item/CS_URS_2021_02/997013645"/>
    <hyperlink ref="F323" r:id="rId29" display="https://podminky.urs.cz/item/CS_URS_2021_02/7212428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27"/>
  <sheetViews>
    <sheetView showGridLines="0" workbookViewId="0" topLeftCell="A1"/>
  </sheetViews>
  <sheetFormatPr defaultColWidth="9.140625" defaultRowHeight="12"/>
  <cols>
    <col min="1" max="1" width="8.28125" style="1" customWidth="1"/>
    <col min="2" max="2" width="1.28515625" style="1" customWidth="1"/>
    <col min="3" max="3" width="4.140625" style="1" customWidth="1"/>
    <col min="4" max="4" width="4.28125" style="1" customWidth="1"/>
    <col min="5" max="5" width="17.140625" style="1" customWidth="1"/>
    <col min="6" max="6" width="50.7109375" style="1" customWidth="1"/>
    <col min="7" max="7" width="7.421875" style="1" customWidth="1"/>
    <col min="8" max="8" width="14.00390625" style="1" customWidth="1"/>
    <col min="9" max="9" width="15.7109375" style="1" customWidth="1"/>
    <col min="10" max="10" width="22.28125" style="1" customWidth="1"/>
    <col min="11" max="11" width="22.28125" style="1" hidden="1" customWidth="1"/>
    <col min="12" max="12" width="9.28125" style="1" customWidth="1"/>
    <col min="13" max="13" width="10.710937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7" customHeight="1">
      <c r="L2" s="299"/>
      <c r="M2" s="299"/>
      <c r="N2" s="299"/>
      <c r="O2" s="299"/>
      <c r="P2" s="299"/>
      <c r="Q2" s="299"/>
      <c r="R2" s="299"/>
      <c r="S2" s="299"/>
      <c r="T2" s="299"/>
      <c r="U2" s="299"/>
      <c r="V2" s="299"/>
      <c r="AT2" s="17" t="s">
        <v>98</v>
      </c>
    </row>
    <row r="3" spans="2:46" s="1" customFormat="1" ht="7" customHeight="1">
      <c r="B3" s="108"/>
      <c r="C3" s="109"/>
      <c r="D3" s="109"/>
      <c r="E3" s="109"/>
      <c r="F3" s="109"/>
      <c r="G3" s="109"/>
      <c r="H3" s="109"/>
      <c r="I3" s="109"/>
      <c r="J3" s="109"/>
      <c r="K3" s="109"/>
      <c r="L3" s="20"/>
      <c r="AT3" s="17" t="s">
        <v>89</v>
      </c>
    </row>
    <row r="4" spans="2:46" s="1" customFormat="1" ht="25" customHeight="1">
      <c r="B4" s="20"/>
      <c r="D4" s="110" t="s">
        <v>105</v>
      </c>
      <c r="L4" s="20"/>
      <c r="M4" s="111" t="s">
        <v>10</v>
      </c>
      <c r="AT4" s="17" t="s">
        <v>4</v>
      </c>
    </row>
    <row r="5" spans="2:12" s="1" customFormat="1" ht="7" customHeight="1">
      <c r="B5" s="20"/>
      <c r="L5" s="20"/>
    </row>
    <row r="6" spans="2:12" s="1" customFormat="1" ht="12" customHeight="1">
      <c r="B6" s="20"/>
      <c r="D6" s="112" t="s">
        <v>16</v>
      </c>
      <c r="L6" s="20"/>
    </row>
    <row r="7" spans="2:12" s="1" customFormat="1" ht="16.5" customHeight="1">
      <c r="B7" s="20"/>
      <c r="E7" s="300" t="str">
        <f>'Rekapitulace stavby'!K6</f>
        <v>Oprava místní komunikace v ulici Palackého, Náměšť nad Oslavou</v>
      </c>
      <c r="F7" s="301"/>
      <c r="G7" s="301"/>
      <c r="H7" s="301"/>
      <c r="L7" s="20"/>
    </row>
    <row r="8" spans="1:31" s="2" customFormat="1" ht="12" customHeight="1">
      <c r="A8" s="34"/>
      <c r="B8" s="39"/>
      <c r="C8" s="34"/>
      <c r="D8" s="112" t="s">
        <v>106</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302" t="s">
        <v>953</v>
      </c>
      <c r="F9" s="303"/>
      <c r="G9" s="303"/>
      <c r="H9" s="303"/>
      <c r="I9" s="34"/>
      <c r="J9" s="34"/>
      <c r="K9" s="34"/>
      <c r="L9" s="51"/>
      <c r="S9" s="34"/>
      <c r="T9" s="34"/>
      <c r="U9" s="34"/>
      <c r="V9" s="34"/>
      <c r="W9" s="34"/>
      <c r="X9" s="34"/>
      <c r="Y9" s="34"/>
      <c r="Z9" s="34"/>
      <c r="AA9" s="34"/>
      <c r="AB9" s="34"/>
      <c r="AC9" s="34"/>
      <c r="AD9" s="34"/>
      <c r="AE9" s="34"/>
    </row>
    <row r="10" spans="1:31" s="2" customFormat="1" ht="10">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20</v>
      </c>
      <c r="E12" s="34"/>
      <c r="F12" s="113" t="s">
        <v>21</v>
      </c>
      <c r="G12" s="34"/>
      <c r="H12" s="34"/>
      <c r="I12" s="112" t="s">
        <v>22</v>
      </c>
      <c r="J12" s="114" t="str">
        <f>'Rekapitulace stavby'!AN8</f>
        <v>27. 11. 2021</v>
      </c>
      <c r="K12" s="34"/>
      <c r="L12" s="51"/>
      <c r="S12" s="34"/>
      <c r="T12" s="34"/>
      <c r="U12" s="34"/>
      <c r="V12" s="34"/>
      <c r="W12" s="34"/>
      <c r="X12" s="34"/>
      <c r="Y12" s="34"/>
      <c r="Z12" s="34"/>
      <c r="AA12" s="34"/>
      <c r="AB12" s="34"/>
      <c r="AC12" s="34"/>
      <c r="AD12" s="34"/>
      <c r="AE12" s="34"/>
    </row>
    <row r="13" spans="1:31" s="2" customFormat="1" ht="10.75"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7"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04" t="str">
        <f>'Rekapitulace stavby'!E14</f>
        <v>Vyplň údaj</v>
      </c>
      <c r="F18" s="305"/>
      <c r="G18" s="305"/>
      <c r="H18" s="305"/>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7"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7"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37</v>
      </c>
      <c r="E23" s="34"/>
      <c r="F23" s="34"/>
      <c r="G23" s="34"/>
      <c r="H23" s="34"/>
      <c r="I23" s="112" t="s">
        <v>25</v>
      </c>
      <c r="J23" s="113"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
        <v>34</v>
      </c>
      <c r="F24" s="34"/>
      <c r="G24" s="34"/>
      <c r="H24" s="34"/>
      <c r="I24" s="112" t="s">
        <v>28</v>
      </c>
      <c r="J24" s="113" t="s">
        <v>1</v>
      </c>
      <c r="K24" s="34"/>
      <c r="L24" s="51"/>
      <c r="S24" s="34"/>
      <c r="T24" s="34"/>
      <c r="U24" s="34"/>
      <c r="V24" s="34"/>
      <c r="W24" s="34"/>
      <c r="X24" s="34"/>
      <c r="Y24" s="34"/>
      <c r="Z24" s="34"/>
      <c r="AA24" s="34"/>
      <c r="AB24" s="34"/>
      <c r="AC24" s="34"/>
      <c r="AD24" s="34"/>
      <c r="AE24" s="34"/>
    </row>
    <row r="25" spans="1:31" s="2" customFormat="1" ht="7"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38</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306" t="s">
        <v>1</v>
      </c>
      <c r="F27" s="306"/>
      <c r="G27" s="306"/>
      <c r="H27" s="306"/>
      <c r="I27" s="115"/>
      <c r="J27" s="115"/>
      <c r="K27" s="115"/>
      <c r="L27" s="117"/>
      <c r="S27" s="115"/>
      <c r="T27" s="115"/>
      <c r="U27" s="115"/>
      <c r="V27" s="115"/>
      <c r="W27" s="115"/>
      <c r="X27" s="115"/>
      <c r="Y27" s="115"/>
      <c r="Z27" s="115"/>
      <c r="AA27" s="115"/>
      <c r="AB27" s="115"/>
      <c r="AC27" s="115"/>
      <c r="AD27" s="115"/>
      <c r="AE27" s="115"/>
    </row>
    <row r="28" spans="1:31" s="2" customFormat="1" ht="7"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7"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4" customHeight="1">
      <c r="A30" s="34"/>
      <c r="B30" s="39"/>
      <c r="C30" s="34"/>
      <c r="D30" s="119" t="s">
        <v>39</v>
      </c>
      <c r="E30" s="34"/>
      <c r="F30" s="34"/>
      <c r="G30" s="34"/>
      <c r="H30" s="34"/>
      <c r="I30" s="34"/>
      <c r="J30" s="120">
        <f>ROUND(J125,2)</f>
        <v>0</v>
      </c>
      <c r="K30" s="34"/>
      <c r="L30" s="51"/>
      <c r="S30" s="34"/>
      <c r="T30" s="34"/>
      <c r="U30" s="34"/>
      <c r="V30" s="34"/>
      <c r="W30" s="34"/>
      <c r="X30" s="34"/>
      <c r="Y30" s="34"/>
      <c r="Z30" s="34"/>
      <c r="AA30" s="34"/>
      <c r="AB30" s="34"/>
      <c r="AC30" s="34"/>
      <c r="AD30" s="34"/>
      <c r="AE30" s="34"/>
    </row>
    <row r="31" spans="1:31" s="2" customFormat="1" ht="7"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 customHeight="1">
      <c r="A32" s="34"/>
      <c r="B32" s="39"/>
      <c r="C32" s="34"/>
      <c r="D32" s="34"/>
      <c r="E32" s="34"/>
      <c r="F32" s="121" t="s">
        <v>41</v>
      </c>
      <c r="G32" s="34"/>
      <c r="H32" s="34"/>
      <c r="I32" s="121" t="s">
        <v>40</v>
      </c>
      <c r="J32" s="121" t="s">
        <v>42</v>
      </c>
      <c r="K32" s="34"/>
      <c r="L32" s="51"/>
      <c r="S32" s="34"/>
      <c r="T32" s="34"/>
      <c r="U32" s="34"/>
      <c r="V32" s="34"/>
      <c r="W32" s="34"/>
      <c r="X32" s="34"/>
      <c r="Y32" s="34"/>
      <c r="Z32" s="34"/>
      <c r="AA32" s="34"/>
      <c r="AB32" s="34"/>
      <c r="AC32" s="34"/>
      <c r="AD32" s="34"/>
      <c r="AE32" s="34"/>
    </row>
    <row r="33" spans="1:31" s="2" customFormat="1" ht="14.4" customHeight="1">
      <c r="A33" s="34"/>
      <c r="B33" s="39"/>
      <c r="C33" s="34"/>
      <c r="D33" s="122" t="s">
        <v>43</v>
      </c>
      <c r="E33" s="112" t="s">
        <v>44</v>
      </c>
      <c r="F33" s="123">
        <f>ROUND((SUM(BE125:BE226)),2)</f>
        <v>0</v>
      </c>
      <c r="G33" s="34"/>
      <c r="H33" s="34"/>
      <c r="I33" s="124">
        <v>0.21</v>
      </c>
      <c r="J33" s="123">
        <f>ROUND(((SUM(BE125:BE226))*I33),2)</f>
        <v>0</v>
      </c>
      <c r="K33" s="34"/>
      <c r="L33" s="51"/>
      <c r="S33" s="34"/>
      <c r="T33" s="34"/>
      <c r="U33" s="34"/>
      <c r="V33" s="34"/>
      <c r="W33" s="34"/>
      <c r="X33" s="34"/>
      <c r="Y33" s="34"/>
      <c r="Z33" s="34"/>
      <c r="AA33" s="34"/>
      <c r="AB33" s="34"/>
      <c r="AC33" s="34"/>
      <c r="AD33" s="34"/>
      <c r="AE33" s="34"/>
    </row>
    <row r="34" spans="1:31" s="2" customFormat="1" ht="14.4" customHeight="1">
      <c r="A34" s="34"/>
      <c r="B34" s="39"/>
      <c r="C34" s="34"/>
      <c r="D34" s="34"/>
      <c r="E34" s="112" t="s">
        <v>45</v>
      </c>
      <c r="F34" s="123">
        <f>ROUND((SUM(BF125:BF226)),2)</f>
        <v>0</v>
      </c>
      <c r="G34" s="34"/>
      <c r="H34" s="34"/>
      <c r="I34" s="124">
        <v>0.15</v>
      </c>
      <c r="J34" s="123">
        <f>ROUND(((SUM(BF125:BF226))*I34),2)</f>
        <v>0</v>
      </c>
      <c r="K34" s="34"/>
      <c r="L34" s="51"/>
      <c r="S34" s="34"/>
      <c r="T34" s="34"/>
      <c r="U34" s="34"/>
      <c r="V34" s="34"/>
      <c r="W34" s="34"/>
      <c r="X34" s="34"/>
      <c r="Y34" s="34"/>
      <c r="Z34" s="34"/>
      <c r="AA34" s="34"/>
      <c r="AB34" s="34"/>
      <c r="AC34" s="34"/>
      <c r="AD34" s="34"/>
      <c r="AE34" s="34"/>
    </row>
    <row r="35" spans="1:31" s="2" customFormat="1" ht="14.4" customHeight="1" hidden="1">
      <c r="A35" s="34"/>
      <c r="B35" s="39"/>
      <c r="C35" s="34"/>
      <c r="D35" s="34"/>
      <c r="E35" s="112" t="s">
        <v>46</v>
      </c>
      <c r="F35" s="123">
        <f>ROUND((SUM(BG125:BG226)),2)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 customHeight="1" hidden="1">
      <c r="A36" s="34"/>
      <c r="B36" s="39"/>
      <c r="C36" s="34"/>
      <c r="D36" s="34"/>
      <c r="E36" s="112" t="s">
        <v>47</v>
      </c>
      <c r="F36" s="123">
        <f>ROUND((SUM(BH125:BH226)),2)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 customHeight="1" hidden="1">
      <c r="A37" s="34"/>
      <c r="B37" s="39"/>
      <c r="C37" s="34"/>
      <c r="D37" s="34"/>
      <c r="E37" s="112" t="s">
        <v>48</v>
      </c>
      <c r="F37" s="123">
        <f>ROUND((SUM(BI125:BI226)),2)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7"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4" customHeight="1">
      <c r="A39" s="34"/>
      <c r="B39" s="39"/>
      <c r="C39" s="125"/>
      <c r="D39" s="126" t="s">
        <v>49</v>
      </c>
      <c r="E39" s="127"/>
      <c r="F39" s="127"/>
      <c r="G39" s="128" t="s">
        <v>50</v>
      </c>
      <c r="H39" s="129" t="s">
        <v>51</v>
      </c>
      <c r="I39" s="127"/>
      <c r="J39" s="130">
        <f>SUM(J30:J37)</f>
        <v>0</v>
      </c>
      <c r="K39" s="131"/>
      <c r="L39" s="51"/>
      <c r="S39" s="34"/>
      <c r="T39" s="34"/>
      <c r="U39" s="34"/>
      <c r="V39" s="34"/>
      <c r="W39" s="34"/>
      <c r="X39" s="34"/>
      <c r="Y39" s="34"/>
      <c r="Z39" s="34"/>
      <c r="AA39" s="34"/>
      <c r="AB39" s="34"/>
      <c r="AC39" s="34"/>
      <c r="AD39" s="34"/>
      <c r="AE39" s="34"/>
    </row>
    <row r="40" spans="1:31" s="2" customFormat="1" ht="14.4"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51"/>
      <c r="D50" s="132" t="s">
        <v>52</v>
      </c>
      <c r="E50" s="133"/>
      <c r="F50" s="133"/>
      <c r="G50" s="132" t="s">
        <v>53</v>
      </c>
      <c r="H50" s="133"/>
      <c r="I50" s="133"/>
      <c r="J50" s="133"/>
      <c r="K50" s="133"/>
      <c r="L50" s="51"/>
    </row>
    <row r="51" spans="2:12" ht="10">
      <c r="B51" s="20"/>
      <c r="L51" s="20"/>
    </row>
    <row r="52" spans="2:12" ht="10">
      <c r="B52" s="20"/>
      <c r="L52" s="20"/>
    </row>
    <row r="53" spans="2:12" ht="10">
      <c r="B53" s="20"/>
      <c r="L53" s="20"/>
    </row>
    <row r="54" spans="2:12" ht="10">
      <c r="B54" s="20"/>
      <c r="L54" s="20"/>
    </row>
    <row r="55" spans="2:12" ht="10">
      <c r="B55" s="20"/>
      <c r="L55" s="20"/>
    </row>
    <row r="56" spans="2:12" ht="10">
      <c r="B56" s="20"/>
      <c r="L56" s="20"/>
    </row>
    <row r="57" spans="2:12" ht="10">
      <c r="B57" s="20"/>
      <c r="L57" s="20"/>
    </row>
    <row r="58" spans="2:12" ht="10">
      <c r="B58" s="20"/>
      <c r="L58" s="20"/>
    </row>
    <row r="59" spans="2:12" ht="10">
      <c r="B59" s="20"/>
      <c r="L59" s="20"/>
    </row>
    <row r="60" spans="2:12" ht="10">
      <c r="B60" s="20"/>
      <c r="L60" s="20"/>
    </row>
    <row r="61" spans="1:31" s="2" customFormat="1" ht="12.5">
      <c r="A61" s="34"/>
      <c r="B61" s="39"/>
      <c r="C61" s="34"/>
      <c r="D61" s="134" t="s">
        <v>54</v>
      </c>
      <c r="E61" s="135"/>
      <c r="F61" s="136" t="s">
        <v>55</v>
      </c>
      <c r="G61" s="134" t="s">
        <v>54</v>
      </c>
      <c r="H61" s="135"/>
      <c r="I61" s="135"/>
      <c r="J61" s="137" t="s">
        <v>55</v>
      </c>
      <c r="K61" s="135"/>
      <c r="L61" s="51"/>
      <c r="S61" s="34"/>
      <c r="T61" s="34"/>
      <c r="U61" s="34"/>
      <c r="V61" s="34"/>
      <c r="W61" s="34"/>
      <c r="X61" s="34"/>
      <c r="Y61" s="34"/>
      <c r="Z61" s="34"/>
      <c r="AA61" s="34"/>
      <c r="AB61" s="34"/>
      <c r="AC61" s="34"/>
      <c r="AD61" s="34"/>
      <c r="AE61" s="34"/>
    </row>
    <row r="62" spans="2:12" ht="10">
      <c r="B62" s="20"/>
      <c r="L62" s="20"/>
    </row>
    <row r="63" spans="2:12" ht="10">
      <c r="B63" s="20"/>
      <c r="L63" s="20"/>
    </row>
    <row r="64" spans="2:12" ht="10">
      <c r="B64" s="20"/>
      <c r="L64" s="20"/>
    </row>
    <row r="65" spans="1:31" s="2" customFormat="1" ht="13">
      <c r="A65" s="34"/>
      <c r="B65" s="39"/>
      <c r="C65" s="34"/>
      <c r="D65" s="132" t="s">
        <v>56</v>
      </c>
      <c r="E65" s="138"/>
      <c r="F65" s="138"/>
      <c r="G65" s="132" t="s">
        <v>57</v>
      </c>
      <c r="H65" s="138"/>
      <c r="I65" s="138"/>
      <c r="J65" s="138"/>
      <c r="K65" s="138"/>
      <c r="L65" s="51"/>
      <c r="S65" s="34"/>
      <c r="T65" s="34"/>
      <c r="U65" s="34"/>
      <c r="V65" s="34"/>
      <c r="W65" s="34"/>
      <c r="X65" s="34"/>
      <c r="Y65" s="34"/>
      <c r="Z65" s="34"/>
      <c r="AA65" s="34"/>
      <c r="AB65" s="34"/>
      <c r="AC65" s="34"/>
      <c r="AD65" s="34"/>
      <c r="AE65" s="34"/>
    </row>
    <row r="66" spans="2:12" ht="10">
      <c r="B66" s="20"/>
      <c r="L66" s="20"/>
    </row>
    <row r="67" spans="2:12" ht="10">
      <c r="B67" s="20"/>
      <c r="L67" s="20"/>
    </row>
    <row r="68" spans="2:12" ht="10">
      <c r="B68" s="20"/>
      <c r="L68" s="20"/>
    </row>
    <row r="69" spans="2:12" ht="10">
      <c r="B69" s="20"/>
      <c r="L69" s="20"/>
    </row>
    <row r="70" spans="2:12" ht="10">
      <c r="B70" s="20"/>
      <c r="L70" s="20"/>
    </row>
    <row r="71" spans="2:12" ht="10">
      <c r="B71" s="20"/>
      <c r="L71" s="20"/>
    </row>
    <row r="72" spans="2:12" ht="10">
      <c r="B72" s="20"/>
      <c r="L72" s="20"/>
    </row>
    <row r="73" spans="2:12" ht="10">
      <c r="B73" s="20"/>
      <c r="L73" s="20"/>
    </row>
    <row r="74" spans="2:12" ht="10">
      <c r="B74" s="20"/>
      <c r="L74" s="20"/>
    </row>
    <row r="75" spans="2:12" ht="10">
      <c r="B75" s="20"/>
      <c r="L75" s="20"/>
    </row>
    <row r="76" spans="1:31" s="2" customFormat="1" ht="12.5">
      <c r="A76" s="34"/>
      <c r="B76" s="39"/>
      <c r="C76" s="34"/>
      <c r="D76" s="134" t="s">
        <v>54</v>
      </c>
      <c r="E76" s="135"/>
      <c r="F76" s="136" t="s">
        <v>55</v>
      </c>
      <c r="G76" s="134" t="s">
        <v>54</v>
      </c>
      <c r="H76" s="135"/>
      <c r="I76" s="135"/>
      <c r="J76" s="137" t="s">
        <v>55</v>
      </c>
      <c r="K76" s="135"/>
      <c r="L76" s="51"/>
      <c r="S76" s="34"/>
      <c r="T76" s="34"/>
      <c r="U76" s="34"/>
      <c r="V76" s="34"/>
      <c r="W76" s="34"/>
      <c r="X76" s="34"/>
      <c r="Y76" s="34"/>
      <c r="Z76" s="34"/>
      <c r="AA76" s="34"/>
      <c r="AB76" s="34"/>
      <c r="AC76" s="34"/>
      <c r="AD76" s="34"/>
      <c r="AE76" s="34"/>
    </row>
    <row r="77" spans="1:31" s="2" customFormat="1" ht="14.4"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7"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5" customHeight="1">
      <c r="A82" s="34"/>
      <c r="B82" s="35"/>
      <c r="C82" s="23" t="s">
        <v>108</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7"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7" t="str">
        <f>E7</f>
        <v>Oprava místní komunikace v ulici Palackého, Náměšť nad Oslavou</v>
      </c>
      <c r="F85" s="308"/>
      <c r="G85" s="308"/>
      <c r="H85" s="308"/>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106</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59" t="str">
        <f>E9</f>
        <v>SO201 - Opěrná zeď</v>
      </c>
      <c r="F87" s="309"/>
      <c r="G87" s="309"/>
      <c r="H87" s="309"/>
      <c r="I87" s="36"/>
      <c r="J87" s="36"/>
      <c r="K87" s="36"/>
      <c r="L87" s="51"/>
      <c r="S87" s="34"/>
      <c r="T87" s="34"/>
      <c r="U87" s="34"/>
      <c r="V87" s="34"/>
      <c r="W87" s="34"/>
      <c r="X87" s="34"/>
      <c r="Y87" s="34"/>
      <c r="Z87" s="34"/>
      <c r="AA87" s="34"/>
      <c r="AB87" s="34"/>
      <c r="AC87" s="34"/>
      <c r="AD87" s="34"/>
      <c r="AE87" s="34"/>
    </row>
    <row r="88" spans="1:31" s="2" customFormat="1" ht="7"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Náměšť nad Oslavou</v>
      </c>
      <c r="G89" s="36"/>
      <c r="H89" s="36"/>
      <c r="I89" s="29" t="s">
        <v>22</v>
      </c>
      <c r="J89" s="66" t="str">
        <f>IF(J12="","",J12)</f>
        <v>27. 11. 2021</v>
      </c>
      <c r="K89" s="36"/>
      <c r="L89" s="51"/>
      <c r="S89" s="34"/>
      <c r="T89" s="34"/>
      <c r="U89" s="34"/>
      <c r="V89" s="34"/>
      <c r="W89" s="34"/>
      <c r="X89" s="34"/>
      <c r="Y89" s="34"/>
      <c r="Z89" s="34"/>
      <c r="AA89" s="34"/>
      <c r="AB89" s="34"/>
      <c r="AC89" s="34"/>
      <c r="AD89" s="34"/>
      <c r="AE89" s="34"/>
    </row>
    <row r="90" spans="1:31" s="2" customFormat="1" ht="7"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65" customHeight="1">
      <c r="A91" s="34"/>
      <c r="B91" s="35"/>
      <c r="C91" s="29" t="s">
        <v>24</v>
      </c>
      <c r="D91" s="36"/>
      <c r="E91" s="36"/>
      <c r="F91" s="27" t="str">
        <f>E15</f>
        <v>Město Náměšť nad Oslavou</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25.65" customHeight="1">
      <c r="A92" s="34"/>
      <c r="B92" s="35"/>
      <c r="C92" s="29" t="s">
        <v>30</v>
      </c>
      <c r="D92" s="36"/>
      <c r="E92" s="36"/>
      <c r="F92" s="27" t="str">
        <f>IF(E18="","",E18)</f>
        <v>Vyplň údaj</v>
      </c>
      <c r="G92" s="36"/>
      <c r="H92" s="36"/>
      <c r="I92" s="29" t="s">
        <v>37</v>
      </c>
      <c r="J92" s="32" t="str">
        <f>E24</f>
        <v>PROfi Jihlava spol. s r.o.</v>
      </c>
      <c r="K92" s="36"/>
      <c r="L92" s="51"/>
      <c r="S92" s="34"/>
      <c r="T92" s="34"/>
      <c r="U92" s="34"/>
      <c r="V92" s="34"/>
      <c r="W92" s="34"/>
      <c r="X92" s="34"/>
      <c r="Y92" s="34"/>
      <c r="Z92" s="34"/>
      <c r="AA92" s="34"/>
      <c r="AB92" s="34"/>
      <c r="AC92" s="34"/>
      <c r="AD92" s="34"/>
      <c r="AE92" s="34"/>
    </row>
    <row r="93" spans="1:31" s="2" customFormat="1" ht="10.2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109</v>
      </c>
      <c r="D94" s="144"/>
      <c r="E94" s="144"/>
      <c r="F94" s="144"/>
      <c r="G94" s="144"/>
      <c r="H94" s="144"/>
      <c r="I94" s="144"/>
      <c r="J94" s="145" t="s">
        <v>110</v>
      </c>
      <c r="K94" s="144"/>
      <c r="L94" s="51"/>
      <c r="S94" s="34"/>
      <c r="T94" s="34"/>
      <c r="U94" s="34"/>
      <c r="V94" s="34"/>
      <c r="W94" s="34"/>
      <c r="X94" s="34"/>
      <c r="Y94" s="34"/>
      <c r="Z94" s="34"/>
      <c r="AA94" s="34"/>
      <c r="AB94" s="34"/>
      <c r="AC94" s="34"/>
      <c r="AD94" s="34"/>
      <c r="AE94" s="34"/>
    </row>
    <row r="95" spans="1:31" s="2" customFormat="1" ht="10.2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75" customHeight="1">
      <c r="A96" s="34"/>
      <c r="B96" s="35"/>
      <c r="C96" s="146" t="s">
        <v>111</v>
      </c>
      <c r="D96" s="36"/>
      <c r="E96" s="36"/>
      <c r="F96" s="36"/>
      <c r="G96" s="36"/>
      <c r="H96" s="36"/>
      <c r="I96" s="36"/>
      <c r="J96" s="84">
        <f>J125</f>
        <v>0</v>
      </c>
      <c r="K96" s="36"/>
      <c r="L96" s="51"/>
      <c r="S96" s="34"/>
      <c r="T96" s="34"/>
      <c r="U96" s="34"/>
      <c r="V96" s="34"/>
      <c r="W96" s="34"/>
      <c r="X96" s="34"/>
      <c r="Y96" s="34"/>
      <c r="Z96" s="34"/>
      <c r="AA96" s="34"/>
      <c r="AB96" s="34"/>
      <c r="AC96" s="34"/>
      <c r="AD96" s="34"/>
      <c r="AE96" s="34"/>
      <c r="AU96" s="17" t="s">
        <v>112</v>
      </c>
    </row>
    <row r="97" spans="2:12" s="9" customFormat="1" ht="25" customHeight="1">
      <c r="B97" s="147"/>
      <c r="C97" s="148"/>
      <c r="D97" s="149" t="s">
        <v>221</v>
      </c>
      <c r="E97" s="150"/>
      <c r="F97" s="150"/>
      <c r="G97" s="150"/>
      <c r="H97" s="150"/>
      <c r="I97" s="150"/>
      <c r="J97" s="151">
        <f>J126</f>
        <v>0</v>
      </c>
      <c r="K97" s="148"/>
      <c r="L97" s="152"/>
    </row>
    <row r="98" spans="2:12" s="10" customFormat="1" ht="19.9" customHeight="1">
      <c r="B98" s="153"/>
      <c r="C98" s="154"/>
      <c r="D98" s="155" t="s">
        <v>222</v>
      </c>
      <c r="E98" s="156"/>
      <c r="F98" s="156"/>
      <c r="G98" s="156"/>
      <c r="H98" s="156"/>
      <c r="I98" s="156"/>
      <c r="J98" s="157">
        <f>J127</f>
        <v>0</v>
      </c>
      <c r="K98" s="154"/>
      <c r="L98" s="158"/>
    </row>
    <row r="99" spans="2:12" s="10" customFormat="1" ht="19.9" customHeight="1">
      <c r="B99" s="153"/>
      <c r="C99" s="154"/>
      <c r="D99" s="155" t="s">
        <v>223</v>
      </c>
      <c r="E99" s="156"/>
      <c r="F99" s="156"/>
      <c r="G99" s="156"/>
      <c r="H99" s="156"/>
      <c r="I99" s="156"/>
      <c r="J99" s="157">
        <f>J153</f>
        <v>0</v>
      </c>
      <c r="K99" s="154"/>
      <c r="L99" s="158"/>
    </row>
    <row r="100" spans="2:12" s="10" customFormat="1" ht="19.9" customHeight="1">
      <c r="B100" s="153"/>
      <c r="C100" s="154"/>
      <c r="D100" s="155" t="s">
        <v>954</v>
      </c>
      <c r="E100" s="156"/>
      <c r="F100" s="156"/>
      <c r="G100" s="156"/>
      <c r="H100" s="156"/>
      <c r="I100" s="156"/>
      <c r="J100" s="157">
        <f>J164</f>
        <v>0</v>
      </c>
      <c r="K100" s="154"/>
      <c r="L100" s="158"/>
    </row>
    <row r="101" spans="2:12" s="10" customFormat="1" ht="19.9" customHeight="1">
      <c r="B101" s="153"/>
      <c r="C101" s="154"/>
      <c r="D101" s="155" t="s">
        <v>224</v>
      </c>
      <c r="E101" s="156"/>
      <c r="F101" s="156"/>
      <c r="G101" s="156"/>
      <c r="H101" s="156"/>
      <c r="I101" s="156"/>
      <c r="J101" s="157">
        <f>J194</f>
        <v>0</v>
      </c>
      <c r="K101" s="154"/>
      <c r="L101" s="158"/>
    </row>
    <row r="102" spans="2:12" s="10" customFormat="1" ht="19.9" customHeight="1">
      <c r="B102" s="153"/>
      <c r="C102" s="154"/>
      <c r="D102" s="155" t="s">
        <v>955</v>
      </c>
      <c r="E102" s="156"/>
      <c r="F102" s="156"/>
      <c r="G102" s="156"/>
      <c r="H102" s="156"/>
      <c r="I102" s="156"/>
      <c r="J102" s="157">
        <f>J200</f>
        <v>0</v>
      </c>
      <c r="K102" s="154"/>
      <c r="L102" s="158"/>
    </row>
    <row r="103" spans="2:12" s="10" customFormat="1" ht="19.9" customHeight="1">
      <c r="B103" s="153"/>
      <c r="C103" s="154"/>
      <c r="D103" s="155" t="s">
        <v>227</v>
      </c>
      <c r="E103" s="156"/>
      <c r="F103" s="156"/>
      <c r="G103" s="156"/>
      <c r="H103" s="156"/>
      <c r="I103" s="156"/>
      <c r="J103" s="157">
        <f>J204</f>
        <v>0</v>
      </c>
      <c r="K103" s="154"/>
      <c r="L103" s="158"/>
    </row>
    <row r="104" spans="2:12" s="9" customFormat="1" ht="25" customHeight="1">
      <c r="B104" s="147"/>
      <c r="C104" s="148"/>
      <c r="D104" s="149" t="s">
        <v>710</v>
      </c>
      <c r="E104" s="150"/>
      <c r="F104" s="150"/>
      <c r="G104" s="150"/>
      <c r="H104" s="150"/>
      <c r="I104" s="150"/>
      <c r="J104" s="151">
        <f>J220</f>
        <v>0</v>
      </c>
      <c r="K104" s="148"/>
      <c r="L104" s="152"/>
    </row>
    <row r="105" spans="2:12" s="10" customFormat="1" ht="19.9" customHeight="1">
      <c r="B105" s="153"/>
      <c r="C105" s="154"/>
      <c r="D105" s="155" t="s">
        <v>956</v>
      </c>
      <c r="E105" s="156"/>
      <c r="F105" s="156"/>
      <c r="G105" s="156"/>
      <c r="H105" s="156"/>
      <c r="I105" s="156"/>
      <c r="J105" s="157">
        <f>J221</f>
        <v>0</v>
      </c>
      <c r="K105" s="154"/>
      <c r="L105" s="158"/>
    </row>
    <row r="106" spans="1:31" s="2" customFormat="1" ht="21.75" customHeight="1">
      <c r="A106" s="34"/>
      <c r="B106" s="35"/>
      <c r="C106" s="36"/>
      <c r="D106" s="36"/>
      <c r="E106" s="36"/>
      <c r="F106" s="36"/>
      <c r="G106" s="36"/>
      <c r="H106" s="36"/>
      <c r="I106" s="36"/>
      <c r="J106" s="36"/>
      <c r="K106" s="36"/>
      <c r="L106" s="51"/>
      <c r="S106" s="34"/>
      <c r="T106" s="34"/>
      <c r="U106" s="34"/>
      <c r="V106" s="34"/>
      <c r="W106" s="34"/>
      <c r="X106" s="34"/>
      <c r="Y106" s="34"/>
      <c r="Z106" s="34"/>
      <c r="AA106" s="34"/>
      <c r="AB106" s="34"/>
      <c r="AC106" s="34"/>
      <c r="AD106" s="34"/>
      <c r="AE106" s="34"/>
    </row>
    <row r="107" spans="1:31" s="2" customFormat="1" ht="7" customHeight="1">
      <c r="A107" s="34"/>
      <c r="B107" s="54"/>
      <c r="C107" s="55"/>
      <c r="D107" s="55"/>
      <c r="E107" s="55"/>
      <c r="F107" s="55"/>
      <c r="G107" s="55"/>
      <c r="H107" s="55"/>
      <c r="I107" s="55"/>
      <c r="J107" s="55"/>
      <c r="K107" s="55"/>
      <c r="L107" s="51"/>
      <c r="S107" s="34"/>
      <c r="T107" s="34"/>
      <c r="U107" s="34"/>
      <c r="V107" s="34"/>
      <c r="W107" s="34"/>
      <c r="X107" s="34"/>
      <c r="Y107" s="34"/>
      <c r="Z107" s="34"/>
      <c r="AA107" s="34"/>
      <c r="AB107" s="34"/>
      <c r="AC107" s="34"/>
      <c r="AD107" s="34"/>
      <c r="AE107" s="34"/>
    </row>
    <row r="111" spans="1:31" s="2" customFormat="1" ht="7" customHeight="1">
      <c r="A111" s="34"/>
      <c r="B111" s="56"/>
      <c r="C111" s="57"/>
      <c r="D111" s="57"/>
      <c r="E111" s="57"/>
      <c r="F111" s="57"/>
      <c r="G111" s="57"/>
      <c r="H111" s="57"/>
      <c r="I111" s="57"/>
      <c r="J111" s="57"/>
      <c r="K111" s="57"/>
      <c r="L111" s="51"/>
      <c r="S111" s="34"/>
      <c r="T111" s="34"/>
      <c r="U111" s="34"/>
      <c r="V111" s="34"/>
      <c r="W111" s="34"/>
      <c r="X111" s="34"/>
      <c r="Y111" s="34"/>
      <c r="Z111" s="34"/>
      <c r="AA111" s="34"/>
      <c r="AB111" s="34"/>
      <c r="AC111" s="34"/>
      <c r="AD111" s="34"/>
      <c r="AE111" s="34"/>
    </row>
    <row r="112" spans="1:31" s="2" customFormat="1" ht="25" customHeight="1">
      <c r="A112" s="34"/>
      <c r="B112" s="35"/>
      <c r="C112" s="23" t="s">
        <v>118</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7" customHeight="1">
      <c r="A113" s="34"/>
      <c r="B113" s="35"/>
      <c r="C113" s="36"/>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2" customHeight="1">
      <c r="A114" s="34"/>
      <c r="B114" s="35"/>
      <c r="C114" s="29" t="s">
        <v>16</v>
      </c>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16.5" customHeight="1">
      <c r="A115" s="34"/>
      <c r="B115" s="35"/>
      <c r="C115" s="36"/>
      <c r="D115" s="36"/>
      <c r="E115" s="307" t="str">
        <f>E7</f>
        <v>Oprava místní komunikace v ulici Palackého, Náměšť nad Oslavou</v>
      </c>
      <c r="F115" s="308"/>
      <c r="G115" s="308"/>
      <c r="H115" s="308"/>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106</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259" t="str">
        <f>E9</f>
        <v>SO201 - Opěrná zeď</v>
      </c>
      <c r="F117" s="309"/>
      <c r="G117" s="309"/>
      <c r="H117" s="309"/>
      <c r="I117" s="36"/>
      <c r="J117" s="36"/>
      <c r="K117" s="36"/>
      <c r="L117" s="51"/>
      <c r="S117" s="34"/>
      <c r="T117" s="34"/>
      <c r="U117" s="34"/>
      <c r="V117" s="34"/>
      <c r="W117" s="34"/>
      <c r="X117" s="34"/>
      <c r="Y117" s="34"/>
      <c r="Z117" s="34"/>
      <c r="AA117" s="34"/>
      <c r="AB117" s="34"/>
      <c r="AC117" s="34"/>
      <c r="AD117" s="34"/>
      <c r="AE117" s="34"/>
    </row>
    <row r="118" spans="1:31" s="2" customFormat="1" ht="7"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2" customHeight="1">
      <c r="A119" s="34"/>
      <c r="B119" s="35"/>
      <c r="C119" s="29" t="s">
        <v>20</v>
      </c>
      <c r="D119" s="36"/>
      <c r="E119" s="36"/>
      <c r="F119" s="27" t="str">
        <f>F12</f>
        <v>Náměšť nad Oslavou</v>
      </c>
      <c r="G119" s="36"/>
      <c r="H119" s="36"/>
      <c r="I119" s="29" t="s">
        <v>22</v>
      </c>
      <c r="J119" s="66" t="str">
        <f>IF(J12="","",J12)</f>
        <v>27. 11. 2021</v>
      </c>
      <c r="K119" s="36"/>
      <c r="L119" s="51"/>
      <c r="S119" s="34"/>
      <c r="T119" s="34"/>
      <c r="U119" s="34"/>
      <c r="V119" s="34"/>
      <c r="W119" s="34"/>
      <c r="X119" s="34"/>
      <c r="Y119" s="34"/>
      <c r="Z119" s="34"/>
      <c r="AA119" s="34"/>
      <c r="AB119" s="34"/>
      <c r="AC119" s="34"/>
      <c r="AD119" s="34"/>
      <c r="AE119" s="34"/>
    </row>
    <row r="120" spans="1:31" s="2" customFormat="1" ht="7"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25.65" customHeight="1">
      <c r="A121" s="34"/>
      <c r="B121" s="35"/>
      <c r="C121" s="29" t="s">
        <v>24</v>
      </c>
      <c r="D121" s="36"/>
      <c r="E121" s="36"/>
      <c r="F121" s="27" t="str">
        <f>E15</f>
        <v>Město Náměšť nad Oslavou</v>
      </c>
      <c r="G121" s="36"/>
      <c r="H121" s="36"/>
      <c r="I121" s="29" t="s">
        <v>32</v>
      </c>
      <c r="J121" s="32" t="str">
        <f>E21</f>
        <v>PROfi Jihlava spol. s r.o.</v>
      </c>
      <c r="K121" s="36"/>
      <c r="L121" s="51"/>
      <c r="S121" s="34"/>
      <c r="T121" s="34"/>
      <c r="U121" s="34"/>
      <c r="V121" s="34"/>
      <c r="W121" s="34"/>
      <c r="X121" s="34"/>
      <c r="Y121" s="34"/>
      <c r="Z121" s="34"/>
      <c r="AA121" s="34"/>
      <c r="AB121" s="34"/>
      <c r="AC121" s="34"/>
      <c r="AD121" s="34"/>
      <c r="AE121" s="34"/>
    </row>
    <row r="122" spans="1:31" s="2" customFormat="1" ht="25.65" customHeight="1">
      <c r="A122" s="34"/>
      <c r="B122" s="35"/>
      <c r="C122" s="29" t="s">
        <v>30</v>
      </c>
      <c r="D122" s="36"/>
      <c r="E122" s="36"/>
      <c r="F122" s="27" t="str">
        <f>IF(E18="","",E18)</f>
        <v>Vyplň údaj</v>
      </c>
      <c r="G122" s="36"/>
      <c r="H122" s="36"/>
      <c r="I122" s="29" t="s">
        <v>37</v>
      </c>
      <c r="J122" s="32" t="str">
        <f>E24</f>
        <v>PROfi Jihlava spol. s r.o.</v>
      </c>
      <c r="K122" s="36"/>
      <c r="L122" s="51"/>
      <c r="S122" s="34"/>
      <c r="T122" s="34"/>
      <c r="U122" s="34"/>
      <c r="V122" s="34"/>
      <c r="W122" s="34"/>
      <c r="X122" s="34"/>
      <c r="Y122" s="34"/>
      <c r="Z122" s="34"/>
      <c r="AA122" s="34"/>
      <c r="AB122" s="34"/>
      <c r="AC122" s="34"/>
      <c r="AD122" s="34"/>
      <c r="AE122" s="34"/>
    </row>
    <row r="123" spans="1:31" s="2" customFormat="1" ht="10.25" customHeight="1">
      <c r="A123" s="34"/>
      <c r="B123" s="35"/>
      <c r="C123" s="36"/>
      <c r="D123" s="36"/>
      <c r="E123" s="36"/>
      <c r="F123" s="36"/>
      <c r="G123" s="36"/>
      <c r="H123" s="36"/>
      <c r="I123" s="36"/>
      <c r="J123" s="36"/>
      <c r="K123" s="36"/>
      <c r="L123" s="51"/>
      <c r="S123" s="34"/>
      <c r="T123" s="34"/>
      <c r="U123" s="34"/>
      <c r="V123" s="34"/>
      <c r="W123" s="34"/>
      <c r="X123" s="34"/>
      <c r="Y123" s="34"/>
      <c r="Z123" s="34"/>
      <c r="AA123" s="34"/>
      <c r="AB123" s="34"/>
      <c r="AC123" s="34"/>
      <c r="AD123" s="34"/>
      <c r="AE123" s="34"/>
    </row>
    <row r="124" spans="1:31" s="11" customFormat="1" ht="29.25" customHeight="1">
      <c r="A124" s="159"/>
      <c r="B124" s="160"/>
      <c r="C124" s="161" t="s">
        <v>119</v>
      </c>
      <c r="D124" s="162" t="s">
        <v>64</v>
      </c>
      <c r="E124" s="162" t="s">
        <v>60</v>
      </c>
      <c r="F124" s="162" t="s">
        <v>61</v>
      </c>
      <c r="G124" s="162" t="s">
        <v>120</v>
      </c>
      <c r="H124" s="162" t="s">
        <v>121</v>
      </c>
      <c r="I124" s="162" t="s">
        <v>122</v>
      </c>
      <c r="J124" s="163" t="s">
        <v>110</v>
      </c>
      <c r="K124" s="164" t="s">
        <v>123</v>
      </c>
      <c r="L124" s="165"/>
      <c r="M124" s="75" t="s">
        <v>1</v>
      </c>
      <c r="N124" s="76" t="s">
        <v>43</v>
      </c>
      <c r="O124" s="76" t="s">
        <v>124</v>
      </c>
      <c r="P124" s="76" t="s">
        <v>125</v>
      </c>
      <c r="Q124" s="76" t="s">
        <v>126</v>
      </c>
      <c r="R124" s="76" t="s">
        <v>127</v>
      </c>
      <c r="S124" s="76" t="s">
        <v>128</v>
      </c>
      <c r="T124" s="77" t="s">
        <v>129</v>
      </c>
      <c r="U124" s="159"/>
      <c r="V124" s="159"/>
      <c r="W124" s="159"/>
      <c r="X124" s="159"/>
      <c r="Y124" s="159"/>
      <c r="Z124" s="159"/>
      <c r="AA124" s="159"/>
      <c r="AB124" s="159"/>
      <c r="AC124" s="159"/>
      <c r="AD124" s="159"/>
      <c r="AE124" s="159"/>
    </row>
    <row r="125" spans="1:63" s="2" customFormat="1" ht="22.75" customHeight="1">
      <c r="A125" s="34"/>
      <c r="B125" s="35"/>
      <c r="C125" s="82" t="s">
        <v>130</v>
      </c>
      <c r="D125" s="36"/>
      <c r="E125" s="36"/>
      <c r="F125" s="36"/>
      <c r="G125" s="36"/>
      <c r="H125" s="36"/>
      <c r="I125" s="36"/>
      <c r="J125" s="166">
        <f>BK125</f>
        <v>0</v>
      </c>
      <c r="K125" s="36"/>
      <c r="L125" s="39"/>
      <c r="M125" s="78"/>
      <c r="N125" s="167"/>
      <c r="O125" s="79"/>
      <c r="P125" s="168">
        <f>P126+P220</f>
        <v>0</v>
      </c>
      <c r="Q125" s="79"/>
      <c r="R125" s="168">
        <f>R126+R220</f>
        <v>43.220067220000004</v>
      </c>
      <c r="S125" s="79"/>
      <c r="T125" s="169">
        <f>T126+T220</f>
        <v>0.039599999999999996</v>
      </c>
      <c r="U125" s="34"/>
      <c r="V125" s="34"/>
      <c r="W125" s="34"/>
      <c r="X125" s="34"/>
      <c r="Y125" s="34"/>
      <c r="Z125" s="34"/>
      <c r="AA125" s="34"/>
      <c r="AB125" s="34"/>
      <c r="AC125" s="34"/>
      <c r="AD125" s="34"/>
      <c r="AE125" s="34"/>
      <c r="AT125" s="17" t="s">
        <v>78</v>
      </c>
      <c r="AU125" s="17" t="s">
        <v>112</v>
      </c>
      <c r="BK125" s="170">
        <f>BK126+BK220</f>
        <v>0</v>
      </c>
    </row>
    <row r="126" spans="2:63" s="12" customFormat="1" ht="25.9" customHeight="1">
      <c r="B126" s="171"/>
      <c r="C126" s="172"/>
      <c r="D126" s="173" t="s">
        <v>78</v>
      </c>
      <c r="E126" s="174" t="s">
        <v>229</v>
      </c>
      <c r="F126" s="174" t="s">
        <v>230</v>
      </c>
      <c r="G126" s="172"/>
      <c r="H126" s="172"/>
      <c r="I126" s="175"/>
      <c r="J126" s="176">
        <f>BK126</f>
        <v>0</v>
      </c>
      <c r="K126" s="172"/>
      <c r="L126" s="177"/>
      <c r="M126" s="178"/>
      <c r="N126" s="179"/>
      <c r="O126" s="179"/>
      <c r="P126" s="180">
        <f>P127+P153+P164+P194+P200+P204</f>
        <v>0</v>
      </c>
      <c r="Q126" s="179"/>
      <c r="R126" s="180">
        <f>R127+R153+R164+R194+R200+R204</f>
        <v>43.22004322</v>
      </c>
      <c r="S126" s="179"/>
      <c r="T126" s="181">
        <f>T127+T153+T164+T194+T200+T204</f>
        <v>0.039599999999999996</v>
      </c>
      <c r="AR126" s="182" t="s">
        <v>87</v>
      </c>
      <c r="AT126" s="183" t="s">
        <v>78</v>
      </c>
      <c r="AU126" s="183" t="s">
        <v>79</v>
      </c>
      <c r="AY126" s="182" t="s">
        <v>134</v>
      </c>
      <c r="BK126" s="184">
        <f>BK127+BK153+BK164+BK194+BK200+BK204</f>
        <v>0</v>
      </c>
    </row>
    <row r="127" spans="2:63" s="12" customFormat="1" ht="22.75" customHeight="1">
      <c r="B127" s="171"/>
      <c r="C127" s="172"/>
      <c r="D127" s="173" t="s">
        <v>78</v>
      </c>
      <c r="E127" s="185" t="s">
        <v>87</v>
      </c>
      <c r="F127" s="185" t="s">
        <v>231</v>
      </c>
      <c r="G127" s="172"/>
      <c r="H127" s="172"/>
      <c r="I127" s="175"/>
      <c r="J127" s="186">
        <f>BK127</f>
        <v>0</v>
      </c>
      <c r="K127" s="172"/>
      <c r="L127" s="177"/>
      <c r="M127" s="178"/>
      <c r="N127" s="179"/>
      <c r="O127" s="179"/>
      <c r="P127" s="180">
        <f>SUM(P128:P152)</f>
        <v>0</v>
      </c>
      <c r="Q127" s="179"/>
      <c r="R127" s="180">
        <f>SUM(R128:R152)</f>
        <v>0</v>
      </c>
      <c r="S127" s="179"/>
      <c r="T127" s="181">
        <f>SUM(T128:T152)</f>
        <v>0</v>
      </c>
      <c r="AR127" s="182" t="s">
        <v>87</v>
      </c>
      <c r="AT127" s="183" t="s">
        <v>78</v>
      </c>
      <c r="AU127" s="183" t="s">
        <v>87</v>
      </c>
      <c r="AY127" s="182" t="s">
        <v>134</v>
      </c>
      <c r="BK127" s="184">
        <f>SUM(BK128:BK152)</f>
        <v>0</v>
      </c>
    </row>
    <row r="128" spans="1:65" s="2" customFormat="1" ht="24.15" customHeight="1">
      <c r="A128" s="34"/>
      <c r="B128" s="35"/>
      <c r="C128" s="187" t="s">
        <v>87</v>
      </c>
      <c r="D128" s="187" t="s">
        <v>137</v>
      </c>
      <c r="E128" s="188" t="s">
        <v>957</v>
      </c>
      <c r="F128" s="189" t="s">
        <v>958</v>
      </c>
      <c r="G128" s="190" t="s">
        <v>266</v>
      </c>
      <c r="H128" s="191">
        <v>81.5</v>
      </c>
      <c r="I128" s="192"/>
      <c r="J128" s="193">
        <f>ROUND(I128*H128,2)</f>
        <v>0</v>
      </c>
      <c r="K128" s="194"/>
      <c r="L128" s="39"/>
      <c r="M128" s="195" t="s">
        <v>1</v>
      </c>
      <c r="N128" s="196" t="s">
        <v>44</v>
      </c>
      <c r="O128" s="71"/>
      <c r="P128" s="197">
        <f>O128*H128</f>
        <v>0</v>
      </c>
      <c r="Q128" s="197">
        <v>0</v>
      </c>
      <c r="R128" s="197">
        <f>Q128*H128</f>
        <v>0</v>
      </c>
      <c r="S128" s="197">
        <v>0</v>
      </c>
      <c r="T128" s="198">
        <f>S128*H128</f>
        <v>0</v>
      </c>
      <c r="U128" s="34"/>
      <c r="V128" s="34"/>
      <c r="W128" s="34"/>
      <c r="X128" s="34"/>
      <c r="Y128" s="34"/>
      <c r="Z128" s="34"/>
      <c r="AA128" s="34"/>
      <c r="AB128" s="34"/>
      <c r="AC128" s="34"/>
      <c r="AD128" s="34"/>
      <c r="AE128" s="34"/>
      <c r="AR128" s="199" t="s">
        <v>155</v>
      </c>
      <c r="AT128" s="199" t="s">
        <v>137</v>
      </c>
      <c r="AU128" s="199" t="s">
        <v>89</v>
      </c>
      <c r="AY128" s="17" t="s">
        <v>134</v>
      </c>
      <c r="BE128" s="200">
        <f>IF(N128="základní",J128,0)</f>
        <v>0</v>
      </c>
      <c r="BF128" s="200">
        <f>IF(N128="snížená",J128,0)</f>
        <v>0</v>
      </c>
      <c r="BG128" s="200">
        <f>IF(N128="zákl. přenesená",J128,0)</f>
        <v>0</v>
      </c>
      <c r="BH128" s="200">
        <f>IF(N128="sníž. přenesená",J128,0)</f>
        <v>0</v>
      </c>
      <c r="BI128" s="200">
        <f>IF(N128="nulová",J128,0)</f>
        <v>0</v>
      </c>
      <c r="BJ128" s="17" t="s">
        <v>87</v>
      </c>
      <c r="BK128" s="200">
        <f>ROUND(I128*H128,2)</f>
        <v>0</v>
      </c>
      <c r="BL128" s="17" t="s">
        <v>155</v>
      </c>
      <c r="BM128" s="199" t="s">
        <v>959</v>
      </c>
    </row>
    <row r="129" spans="1:47" s="2" customFormat="1" ht="27">
      <c r="A129" s="34"/>
      <c r="B129" s="35"/>
      <c r="C129" s="36"/>
      <c r="D129" s="201" t="s">
        <v>143</v>
      </c>
      <c r="E129" s="36"/>
      <c r="F129" s="202" t="s">
        <v>960</v>
      </c>
      <c r="G129" s="36"/>
      <c r="H129" s="36"/>
      <c r="I129" s="203"/>
      <c r="J129" s="36"/>
      <c r="K129" s="36"/>
      <c r="L129" s="39"/>
      <c r="M129" s="204"/>
      <c r="N129" s="205"/>
      <c r="O129" s="71"/>
      <c r="P129" s="71"/>
      <c r="Q129" s="71"/>
      <c r="R129" s="71"/>
      <c r="S129" s="71"/>
      <c r="T129" s="72"/>
      <c r="U129" s="34"/>
      <c r="V129" s="34"/>
      <c r="W129" s="34"/>
      <c r="X129" s="34"/>
      <c r="Y129" s="34"/>
      <c r="Z129" s="34"/>
      <c r="AA129" s="34"/>
      <c r="AB129" s="34"/>
      <c r="AC129" s="34"/>
      <c r="AD129" s="34"/>
      <c r="AE129" s="34"/>
      <c r="AT129" s="17" t="s">
        <v>143</v>
      </c>
      <c r="AU129" s="17" t="s">
        <v>89</v>
      </c>
    </row>
    <row r="130" spans="1:47" s="2" customFormat="1" ht="10">
      <c r="A130" s="34"/>
      <c r="B130" s="35"/>
      <c r="C130" s="36"/>
      <c r="D130" s="207" t="s">
        <v>179</v>
      </c>
      <c r="E130" s="36"/>
      <c r="F130" s="208" t="s">
        <v>961</v>
      </c>
      <c r="G130" s="36"/>
      <c r="H130" s="36"/>
      <c r="I130" s="203"/>
      <c r="J130" s="36"/>
      <c r="K130" s="36"/>
      <c r="L130" s="39"/>
      <c r="M130" s="204"/>
      <c r="N130" s="205"/>
      <c r="O130" s="71"/>
      <c r="P130" s="71"/>
      <c r="Q130" s="71"/>
      <c r="R130" s="71"/>
      <c r="S130" s="71"/>
      <c r="T130" s="72"/>
      <c r="U130" s="34"/>
      <c r="V130" s="34"/>
      <c r="W130" s="34"/>
      <c r="X130" s="34"/>
      <c r="Y130" s="34"/>
      <c r="Z130" s="34"/>
      <c r="AA130" s="34"/>
      <c r="AB130" s="34"/>
      <c r="AC130" s="34"/>
      <c r="AD130" s="34"/>
      <c r="AE130" s="34"/>
      <c r="AT130" s="17" t="s">
        <v>179</v>
      </c>
      <c r="AU130" s="17" t="s">
        <v>89</v>
      </c>
    </row>
    <row r="131" spans="2:51" s="13" customFormat="1" ht="10">
      <c r="B131" s="213"/>
      <c r="C131" s="214"/>
      <c r="D131" s="201" t="s">
        <v>244</v>
      </c>
      <c r="E131" s="215" t="s">
        <v>1</v>
      </c>
      <c r="F131" s="216" t="s">
        <v>962</v>
      </c>
      <c r="G131" s="214"/>
      <c r="H131" s="217">
        <v>81.5</v>
      </c>
      <c r="I131" s="218"/>
      <c r="J131" s="214"/>
      <c r="K131" s="214"/>
      <c r="L131" s="219"/>
      <c r="M131" s="220"/>
      <c r="N131" s="221"/>
      <c r="O131" s="221"/>
      <c r="P131" s="221"/>
      <c r="Q131" s="221"/>
      <c r="R131" s="221"/>
      <c r="S131" s="221"/>
      <c r="T131" s="222"/>
      <c r="AT131" s="223" t="s">
        <v>244</v>
      </c>
      <c r="AU131" s="223" t="s">
        <v>89</v>
      </c>
      <c r="AV131" s="13" t="s">
        <v>89</v>
      </c>
      <c r="AW131" s="13" t="s">
        <v>36</v>
      </c>
      <c r="AX131" s="13" t="s">
        <v>79</v>
      </c>
      <c r="AY131" s="223" t="s">
        <v>134</v>
      </c>
    </row>
    <row r="132" spans="1:65" s="2" customFormat="1" ht="33" customHeight="1">
      <c r="A132" s="34"/>
      <c r="B132" s="35"/>
      <c r="C132" s="187" t="s">
        <v>89</v>
      </c>
      <c r="D132" s="187" t="s">
        <v>137</v>
      </c>
      <c r="E132" s="188" t="s">
        <v>295</v>
      </c>
      <c r="F132" s="189" t="s">
        <v>296</v>
      </c>
      <c r="G132" s="190" t="s">
        <v>266</v>
      </c>
      <c r="H132" s="191">
        <v>26.2</v>
      </c>
      <c r="I132" s="192"/>
      <c r="J132" s="193">
        <f>ROUND(I132*H132,2)</f>
        <v>0</v>
      </c>
      <c r="K132" s="194"/>
      <c r="L132" s="39"/>
      <c r="M132" s="195" t="s">
        <v>1</v>
      </c>
      <c r="N132" s="196" t="s">
        <v>44</v>
      </c>
      <c r="O132" s="71"/>
      <c r="P132" s="197">
        <f>O132*H132</f>
        <v>0</v>
      </c>
      <c r="Q132" s="197">
        <v>0</v>
      </c>
      <c r="R132" s="197">
        <f>Q132*H132</f>
        <v>0</v>
      </c>
      <c r="S132" s="197">
        <v>0</v>
      </c>
      <c r="T132" s="198">
        <f>S132*H132</f>
        <v>0</v>
      </c>
      <c r="U132" s="34"/>
      <c r="V132" s="34"/>
      <c r="W132" s="34"/>
      <c r="X132" s="34"/>
      <c r="Y132" s="34"/>
      <c r="Z132" s="34"/>
      <c r="AA132" s="34"/>
      <c r="AB132" s="34"/>
      <c r="AC132" s="34"/>
      <c r="AD132" s="34"/>
      <c r="AE132" s="34"/>
      <c r="AR132" s="199" t="s">
        <v>155</v>
      </c>
      <c r="AT132" s="199" t="s">
        <v>137</v>
      </c>
      <c r="AU132" s="199" t="s">
        <v>89</v>
      </c>
      <c r="AY132" s="17" t="s">
        <v>134</v>
      </c>
      <c r="BE132" s="200">
        <f>IF(N132="základní",J132,0)</f>
        <v>0</v>
      </c>
      <c r="BF132" s="200">
        <f>IF(N132="snížená",J132,0)</f>
        <v>0</v>
      </c>
      <c r="BG132" s="200">
        <f>IF(N132="zákl. přenesená",J132,0)</f>
        <v>0</v>
      </c>
      <c r="BH132" s="200">
        <f>IF(N132="sníž. přenesená",J132,0)</f>
        <v>0</v>
      </c>
      <c r="BI132" s="200">
        <f>IF(N132="nulová",J132,0)</f>
        <v>0</v>
      </c>
      <c r="BJ132" s="17" t="s">
        <v>87</v>
      </c>
      <c r="BK132" s="200">
        <f>ROUND(I132*H132,2)</f>
        <v>0</v>
      </c>
      <c r="BL132" s="17" t="s">
        <v>155</v>
      </c>
      <c r="BM132" s="199" t="s">
        <v>963</v>
      </c>
    </row>
    <row r="133" spans="1:47" s="2" customFormat="1" ht="36">
      <c r="A133" s="34"/>
      <c r="B133" s="35"/>
      <c r="C133" s="36"/>
      <c r="D133" s="201" t="s">
        <v>143</v>
      </c>
      <c r="E133" s="36"/>
      <c r="F133" s="202" t="s">
        <v>298</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143</v>
      </c>
      <c r="AU133" s="17" t="s">
        <v>89</v>
      </c>
    </row>
    <row r="134" spans="1:47" s="2" customFormat="1" ht="10">
      <c r="A134" s="34"/>
      <c r="B134" s="35"/>
      <c r="C134" s="36"/>
      <c r="D134" s="207" t="s">
        <v>179</v>
      </c>
      <c r="E134" s="36"/>
      <c r="F134" s="208" t="s">
        <v>299</v>
      </c>
      <c r="G134" s="36"/>
      <c r="H134" s="36"/>
      <c r="I134" s="203"/>
      <c r="J134" s="36"/>
      <c r="K134" s="36"/>
      <c r="L134" s="39"/>
      <c r="M134" s="204"/>
      <c r="N134" s="205"/>
      <c r="O134" s="71"/>
      <c r="P134" s="71"/>
      <c r="Q134" s="71"/>
      <c r="R134" s="71"/>
      <c r="S134" s="71"/>
      <c r="T134" s="72"/>
      <c r="U134" s="34"/>
      <c r="V134" s="34"/>
      <c r="W134" s="34"/>
      <c r="X134" s="34"/>
      <c r="Y134" s="34"/>
      <c r="Z134" s="34"/>
      <c r="AA134" s="34"/>
      <c r="AB134" s="34"/>
      <c r="AC134" s="34"/>
      <c r="AD134" s="34"/>
      <c r="AE134" s="34"/>
      <c r="AT134" s="17" t="s">
        <v>179</v>
      </c>
      <c r="AU134" s="17" t="s">
        <v>89</v>
      </c>
    </row>
    <row r="135" spans="1:47" s="2" customFormat="1" ht="63">
      <c r="A135" s="34"/>
      <c r="B135" s="35"/>
      <c r="C135" s="36"/>
      <c r="D135" s="201" t="s">
        <v>181</v>
      </c>
      <c r="E135" s="36"/>
      <c r="F135" s="206" t="s">
        <v>300</v>
      </c>
      <c r="G135" s="36"/>
      <c r="H135" s="36"/>
      <c r="I135" s="203"/>
      <c r="J135" s="36"/>
      <c r="K135" s="36"/>
      <c r="L135" s="39"/>
      <c r="M135" s="204"/>
      <c r="N135" s="205"/>
      <c r="O135" s="71"/>
      <c r="P135" s="71"/>
      <c r="Q135" s="71"/>
      <c r="R135" s="71"/>
      <c r="S135" s="71"/>
      <c r="T135" s="72"/>
      <c r="U135" s="34"/>
      <c r="V135" s="34"/>
      <c r="W135" s="34"/>
      <c r="X135" s="34"/>
      <c r="Y135" s="34"/>
      <c r="Z135" s="34"/>
      <c r="AA135" s="34"/>
      <c r="AB135" s="34"/>
      <c r="AC135" s="34"/>
      <c r="AD135" s="34"/>
      <c r="AE135" s="34"/>
      <c r="AT135" s="17" t="s">
        <v>181</v>
      </c>
      <c r="AU135" s="17" t="s">
        <v>89</v>
      </c>
    </row>
    <row r="136" spans="1:47" s="2" customFormat="1" ht="18">
      <c r="A136" s="34"/>
      <c r="B136" s="35"/>
      <c r="C136" s="36"/>
      <c r="D136" s="201" t="s">
        <v>144</v>
      </c>
      <c r="E136" s="36"/>
      <c r="F136" s="206" t="s">
        <v>301</v>
      </c>
      <c r="G136" s="36"/>
      <c r="H136" s="36"/>
      <c r="I136" s="203"/>
      <c r="J136" s="36"/>
      <c r="K136" s="36"/>
      <c r="L136" s="39"/>
      <c r="M136" s="204"/>
      <c r="N136" s="205"/>
      <c r="O136" s="71"/>
      <c r="P136" s="71"/>
      <c r="Q136" s="71"/>
      <c r="R136" s="71"/>
      <c r="S136" s="71"/>
      <c r="T136" s="72"/>
      <c r="U136" s="34"/>
      <c r="V136" s="34"/>
      <c r="W136" s="34"/>
      <c r="X136" s="34"/>
      <c r="Y136" s="34"/>
      <c r="Z136" s="34"/>
      <c r="AA136" s="34"/>
      <c r="AB136" s="34"/>
      <c r="AC136" s="34"/>
      <c r="AD136" s="34"/>
      <c r="AE136" s="34"/>
      <c r="AT136" s="17" t="s">
        <v>144</v>
      </c>
      <c r="AU136" s="17" t="s">
        <v>89</v>
      </c>
    </row>
    <row r="137" spans="2:51" s="13" customFormat="1" ht="10">
      <c r="B137" s="213"/>
      <c r="C137" s="214"/>
      <c r="D137" s="201" t="s">
        <v>244</v>
      </c>
      <c r="E137" s="215" t="s">
        <v>1</v>
      </c>
      <c r="F137" s="216" t="s">
        <v>964</v>
      </c>
      <c r="G137" s="214"/>
      <c r="H137" s="217">
        <v>26.2</v>
      </c>
      <c r="I137" s="218"/>
      <c r="J137" s="214"/>
      <c r="K137" s="214"/>
      <c r="L137" s="219"/>
      <c r="M137" s="220"/>
      <c r="N137" s="221"/>
      <c r="O137" s="221"/>
      <c r="P137" s="221"/>
      <c r="Q137" s="221"/>
      <c r="R137" s="221"/>
      <c r="S137" s="221"/>
      <c r="T137" s="222"/>
      <c r="AT137" s="223" t="s">
        <v>244</v>
      </c>
      <c r="AU137" s="223" t="s">
        <v>89</v>
      </c>
      <c r="AV137" s="13" t="s">
        <v>89</v>
      </c>
      <c r="AW137" s="13" t="s">
        <v>36</v>
      </c>
      <c r="AX137" s="13" t="s">
        <v>79</v>
      </c>
      <c r="AY137" s="223" t="s">
        <v>134</v>
      </c>
    </row>
    <row r="138" spans="1:65" s="2" customFormat="1" ht="16.5" customHeight="1">
      <c r="A138" s="34"/>
      <c r="B138" s="35"/>
      <c r="C138" s="187" t="s">
        <v>150</v>
      </c>
      <c r="D138" s="187" t="s">
        <v>137</v>
      </c>
      <c r="E138" s="188" t="s">
        <v>309</v>
      </c>
      <c r="F138" s="189" t="s">
        <v>310</v>
      </c>
      <c r="G138" s="190" t="s">
        <v>266</v>
      </c>
      <c r="H138" s="191">
        <v>26.2</v>
      </c>
      <c r="I138" s="192"/>
      <c r="J138" s="193">
        <f>ROUND(I138*H138,2)</f>
        <v>0</v>
      </c>
      <c r="K138" s="194"/>
      <c r="L138" s="39"/>
      <c r="M138" s="195" t="s">
        <v>1</v>
      </c>
      <c r="N138" s="196" t="s">
        <v>44</v>
      </c>
      <c r="O138" s="71"/>
      <c r="P138" s="197">
        <f>O138*H138</f>
        <v>0</v>
      </c>
      <c r="Q138" s="197">
        <v>0</v>
      </c>
      <c r="R138" s="197">
        <f>Q138*H138</f>
        <v>0</v>
      </c>
      <c r="S138" s="197">
        <v>0</v>
      </c>
      <c r="T138" s="198">
        <f>S138*H138</f>
        <v>0</v>
      </c>
      <c r="U138" s="34"/>
      <c r="V138" s="34"/>
      <c r="W138" s="34"/>
      <c r="X138" s="34"/>
      <c r="Y138" s="34"/>
      <c r="Z138" s="34"/>
      <c r="AA138" s="34"/>
      <c r="AB138" s="34"/>
      <c r="AC138" s="34"/>
      <c r="AD138" s="34"/>
      <c r="AE138" s="34"/>
      <c r="AR138" s="199" t="s">
        <v>155</v>
      </c>
      <c r="AT138" s="199" t="s">
        <v>137</v>
      </c>
      <c r="AU138" s="199" t="s">
        <v>89</v>
      </c>
      <c r="AY138" s="17" t="s">
        <v>134</v>
      </c>
      <c r="BE138" s="200">
        <f>IF(N138="základní",J138,0)</f>
        <v>0</v>
      </c>
      <c r="BF138" s="200">
        <f>IF(N138="snížená",J138,0)</f>
        <v>0</v>
      </c>
      <c r="BG138" s="200">
        <f>IF(N138="zákl. přenesená",J138,0)</f>
        <v>0</v>
      </c>
      <c r="BH138" s="200">
        <f>IF(N138="sníž. přenesená",J138,0)</f>
        <v>0</v>
      </c>
      <c r="BI138" s="200">
        <f>IF(N138="nulová",J138,0)</f>
        <v>0</v>
      </c>
      <c r="BJ138" s="17" t="s">
        <v>87</v>
      </c>
      <c r="BK138" s="200">
        <f>ROUND(I138*H138,2)</f>
        <v>0</v>
      </c>
      <c r="BL138" s="17" t="s">
        <v>155</v>
      </c>
      <c r="BM138" s="199" t="s">
        <v>965</v>
      </c>
    </row>
    <row r="139" spans="1:47" s="2" customFormat="1" ht="10">
      <c r="A139" s="34"/>
      <c r="B139" s="35"/>
      <c r="C139" s="36"/>
      <c r="D139" s="201" t="s">
        <v>143</v>
      </c>
      <c r="E139" s="36"/>
      <c r="F139" s="202" t="s">
        <v>312</v>
      </c>
      <c r="G139" s="36"/>
      <c r="H139" s="36"/>
      <c r="I139" s="203"/>
      <c r="J139" s="36"/>
      <c r="K139" s="36"/>
      <c r="L139" s="39"/>
      <c r="M139" s="204"/>
      <c r="N139" s="205"/>
      <c r="O139" s="71"/>
      <c r="P139" s="71"/>
      <c r="Q139" s="71"/>
      <c r="R139" s="71"/>
      <c r="S139" s="71"/>
      <c r="T139" s="72"/>
      <c r="U139" s="34"/>
      <c r="V139" s="34"/>
      <c r="W139" s="34"/>
      <c r="X139" s="34"/>
      <c r="Y139" s="34"/>
      <c r="Z139" s="34"/>
      <c r="AA139" s="34"/>
      <c r="AB139" s="34"/>
      <c r="AC139" s="34"/>
      <c r="AD139" s="34"/>
      <c r="AE139" s="34"/>
      <c r="AT139" s="17" t="s">
        <v>143</v>
      </c>
      <c r="AU139" s="17" t="s">
        <v>89</v>
      </c>
    </row>
    <row r="140" spans="1:47" s="2" customFormat="1" ht="261">
      <c r="A140" s="34"/>
      <c r="B140" s="35"/>
      <c r="C140" s="36"/>
      <c r="D140" s="201" t="s">
        <v>181</v>
      </c>
      <c r="E140" s="36"/>
      <c r="F140" s="206" t="s">
        <v>313</v>
      </c>
      <c r="G140" s="36"/>
      <c r="H140" s="36"/>
      <c r="I140" s="203"/>
      <c r="J140" s="36"/>
      <c r="K140" s="36"/>
      <c r="L140" s="39"/>
      <c r="M140" s="204"/>
      <c r="N140" s="205"/>
      <c r="O140" s="71"/>
      <c r="P140" s="71"/>
      <c r="Q140" s="71"/>
      <c r="R140" s="71"/>
      <c r="S140" s="71"/>
      <c r="T140" s="72"/>
      <c r="U140" s="34"/>
      <c r="V140" s="34"/>
      <c r="W140" s="34"/>
      <c r="X140" s="34"/>
      <c r="Y140" s="34"/>
      <c r="Z140" s="34"/>
      <c r="AA140" s="34"/>
      <c r="AB140" s="34"/>
      <c r="AC140" s="34"/>
      <c r="AD140" s="34"/>
      <c r="AE140" s="34"/>
      <c r="AT140" s="17" t="s">
        <v>181</v>
      </c>
      <c r="AU140" s="17" t="s">
        <v>89</v>
      </c>
    </row>
    <row r="141" spans="1:65" s="2" customFormat="1" ht="24.15" customHeight="1">
      <c r="A141" s="34"/>
      <c r="B141" s="35"/>
      <c r="C141" s="187" t="s">
        <v>155</v>
      </c>
      <c r="D141" s="187" t="s">
        <v>137</v>
      </c>
      <c r="E141" s="188" t="s">
        <v>315</v>
      </c>
      <c r="F141" s="189" t="s">
        <v>316</v>
      </c>
      <c r="G141" s="190" t="s">
        <v>317</v>
      </c>
      <c r="H141" s="191">
        <v>52.4</v>
      </c>
      <c r="I141" s="192"/>
      <c r="J141" s="193">
        <f>ROUND(I141*H141,2)</f>
        <v>0</v>
      </c>
      <c r="K141" s="194"/>
      <c r="L141" s="39"/>
      <c r="M141" s="195" t="s">
        <v>1</v>
      </c>
      <c r="N141" s="196" t="s">
        <v>44</v>
      </c>
      <c r="O141" s="71"/>
      <c r="P141" s="197">
        <f>O141*H141</f>
        <v>0</v>
      </c>
      <c r="Q141" s="197">
        <v>0</v>
      </c>
      <c r="R141" s="197">
        <f>Q141*H141</f>
        <v>0</v>
      </c>
      <c r="S141" s="197">
        <v>0</v>
      </c>
      <c r="T141" s="198">
        <f>S141*H141</f>
        <v>0</v>
      </c>
      <c r="U141" s="34"/>
      <c r="V141" s="34"/>
      <c r="W141" s="34"/>
      <c r="X141" s="34"/>
      <c r="Y141" s="34"/>
      <c r="Z141" s="34"/>
      <c r="AA141" s="34"/>
      <c r="AB141" s="34"/>
      <c r="AC141" s="34"/>
      <c r="AD141" s="34"/>
      <c r="AE141" s="34"/>
      <c r="AR141" s="199" t="s">
        <v>155</v>
      </c>
      <c r="AT141" s="199" t="s">
        <v>137</v>
      </c>
      <c r="AU141" s="199" t="s">
        <v>89</v>
      </c>
      <c r="AY141" s="17" t="s">
        <v>134</v>
      </c>
      <c r="BE141" s="200">
        <f>IF(N141="základní",J141,0)</f>
        <v>0</v>
      </c>
      <c r="BF141" s="200">
        <f>IF(N141="snížená",J141,0)</f>
        <v>0</v>
      </c>
      <c r="BG141" s="200">
        <f>IF(N141="zákl. přenesená",J141,0)</f>
        <v>0</v>
      </c>
      <c r="BH141" s="200">
        <f>IF(N141="sníž. přenesená",J141,0)</f>
        <v>0</v>
      </c>
      <c r="BI141" s="200">
        <f>IF(N141="nulová",J141,0)</f>
        <v>0</v>
      </c>
      <c r="BJ141" s="17" t="s">
        <v>87</v>
      </c>
      <c r="BK141" s="200">
        <f>ROUND(I141*H141,2)</f>
        <v>0</v>
      </c>
      <c r="BL141" s="17" t="s">
        <v>155</v>
      </c>
      <c r="BM141" s="199" t="s">
        <v>966</v>
      </c>
    </row>
    <row r="142" spans="1:47" s="2" customFormat="1" ht="27">
      <c r="A142" s="34"/>
      <c r="B142" s="35"/>
      <c r="C142" s="36"/>
      <c r="D142" s="201" t="s">
        <v>143</v>
      </c>
      <c r="E142" s="36"/>
      <c r="F142" s="202" t="s">
        <v>319</v>
      </c>
      <c r="G142" s="36"/>
      <c r="H142" s="36"/>
      <c r="I142" s="203"/>
      <c r="J142" s="36"/>
      <c r="K142" s="36"/>
      <c r="L142" s="39"/>
      <c r="M142" s="204"/>
      <c r="N142" s="205"/>
      <c r="O142" s="71"/>
      <c r="P142" s="71"/>
      <c r="Q142" s="71"/>
      <c r="R142" s="71"/>
      <c r="S142" s="71"/>
      <c r="T142" s="72"/>
      <c r="U142" s="34"/>
      <c r="V142" s="34"/>
      <c r="W142" s="34"/>
      <c r="X142" s="34"/>
      <c r="Y142" s="34"/>
      <c r="Z142" s="34"/>
      <c r="AA142" s="34"/>
      <c r="AB142" s="34"/>
      <c r="AC142" s="34"/>
      <c r="AD142" s="34"/>
      <c r="AE142" s="34"/>
      <c r="AT142" s="17" t="s">
        <v>143</v>
      </c>
      <c r="AU142" s="17" t="s">
        <v>89</v>
      </c>
    </row>
    <row r="143" spans="1:47" s="2" customFormat="1" ht="27">
      <c r="A143" s="34"/>
      <c r="B143" s="35"/>
      <c r="C143" s="36"/>
      <c r="D143" s="201" t="s">
        <v>181</v>
      </c>
      <c r="E143" s="36"/>
      <c r="F143" s="206" t="s">
        <v>320</v>
      </c>
      <c r="G143" s="36"/>
      <c r="H143" s="36"/>
      <c r="I143" s="203"/>
      <c r="J143" s="36"/>
      <c r="K143" s="36"/>
      <c r="L143" s="39"/>
      <c r="M143" s="204"/>
      <c r="N143" s="205"/>
      <c r="O143" s="71"/>
      <c r="P143" s="71"/>
      <c r="Q143" s="71"/>
      <c r="R143" s="71"/>
      <c r="S143" s="71"/>
      <c r="T143" s="72"/>
      <c r="U143" s="34"/>
      <c r="V143" s="34"/>
      <c r="W143" s="34"/>
      <c r="X143" s="34"/>
      <c r="Y143" s="34"/>
      <c r="Z143" s="34"/>
      <c r="AA143" s="34"/>
      <c r="AB143" s="34"/>
      <c r="AC143" s="34"/>
      <c r="AD143" s="34"/>
      <c r="AE143" s="34"/>
      <c r="AT143" s="17" t="s">
        <v>181</v>
      </c>
      <c r="AU143" s="17" t="s">
        <v>89</v>
      </c>
    </row>
    <row r="144" spans="2:51" s="13" customFormat="1" ht="10">
      <c r="B144" s="213"/>
      <c r="C144" s="214"/>
      <c r="D144" s="201" t="s">
        <v>244</v>
      </c>
      <c r="E144" s="214"/>
      <c r="F144" s="216" t="s">
        <v>967</v>
      </c>
      <c r="G144" s="214"/>
      <c r="H144" s="217">
        <v>52.4</v>
      </c>
      <c r="I144" s="218"/>
      <c r="J144" s="214"/>
      <c r="K144" s="214"/>
      <c r="L144" s="219"/>
      <c r="M144" s="220"/>
      <c r="N144" s="221"/>
      <c r="O144" s="221"/>
      <c r="P144" s="221"/>
      <c r="Q144" s="221"/>
      <c r="R144" s="221"/>
      <c r="S144" s="221"/>
      <c r="T144" s="222"/>
      <c r="AT144" s="223" t="s">
        <v>244</v>
      </c>
      <c r="AU144" s="223" t="s">
        <v>89</v>
      </c>
      <c r="AV144" s="13" t="s">
        <v>89</v>
      </c>
      <c r="AW144" s="13" t="s">
        <v>4</v>
      </c>
      <c r="AX144" s="13" t="s">
        <v>87</v>
      </c>
      <c r="AY144" s="223" t="s">
        <v>134</v>
      </c>
    </row>
    <row r="145" spans="1:65" s="2" customFormat="1" ht="24.15" customHeight="1">
      <c r="A145" s="34"/>
      <c r="B145" s="35"/>
      <c r="C145" s="187" t="s">
        <v>133</v>
      </c>
      <c r="D145" s="187" t="s">
        <v>137</v>
      </c>
      <c r="E145" s="188" t="s">
        <v>968</v>
      </c>
      <c r="F145" s="189" t="s">
        <v>969</v>
      </c>
      <c r="G145" s="190" t="s">
        <v>266</v>
      </c>
      <c r="H145" s="191">
        <v>55.3</v>
      </c>
      <c r="I145" s="192"/>
      <c r="J145" s="193">
        <f>ROUND(I145*H145,2)</f>
        <v>0</v>
      </c>
      <c r="K145" s="194"/>
      <c r="L145" s="39"/>
      <c r="M145" s="195" t="s">
        <v>1</v>
      </c>
      <c r="N145" s="196" t="s">
        <v>44</v>
      </c>
      <c r="O145" s="71"/>
      <c r="P145" s="197">
        <f>O145*H145</f>
        <v>0</v>
      </c>
      <c r="Q145" s="197">
        <v>0</v>
      </c>
      <c r="R145" s="197">
        <f>Q145*H145</f>
        <v>0</v>
      </c>
      <c r="S145" s="197">
        <v>0</v>
      </c>
      <c r="T145" s="198">
        <f>S145*H145</f>
        <v>0</v>
      </c>
      <c r="U145" s="34"/>
      <c r="V145" s="34"/>
      <c r="W145" s="34"/>
      <c r="X145" s="34"/>
      <c r="Y145" s="34"/>
      <c r="Z145" s="34"/>
      <c r="AA145" s="34"/>
      <c r="AB145" s="34"/>
      <c r="AC145" s="34"/>
      <c r="AD145" s="34"/>
      <c r="AE145" s="34"/>
      <c r="AR145" s="199" t="s">
        <v>155</v>
      </c>
      <c r="AT145" s="199" t="s">
        <v>137</v>
      </c>
      <c r="AU145" s="199" t="s">
        <v>89</v>
      </c>
      <c r="AY145" s="17" t="s">
        <v>134</v>
      </c>
      <c r="BE145" s="200">
        <f>IF(N145="základní",J145,0)</f>
        <v>0</v>
      </c>
      <c r="BF145" s="200">
        <f>IF(N145="snížená",J145,0)</f>
        <v>0</v>
      </c>
      <c r="BG145" s="200">
        <f>IF(N145="zákl. přenesená",J145,0)</f>
        <v>0</v>
      </c>
      <c r="BH145" s="200">
        <f>IF(N145="sníž. přenesená",J145,0)</f>
        <v>0</v>
      </c>
      <c r="BI145" s="200">
        <f>IF(N145="nulová",J145,0)</f>
        <v>0</v>
      </c>
      <c r="BJ145" s="17" t="s">
        <v>87</v>
      </c>
      <c r="BK145" s="200">
        <f>ROUND(I145*H145,2)</f>
        <v>0</v>
      </c>
      <c r="BL145" s="17" t="s">
        <v>155</v>
      </c>
      <c r="BM145" s="199" t="s">
        <v>970</v>
      </c>
    </row>
    <row r="146" spans="1:47" s="2" customFormat="1" ht="27">
      <c r="A146" s="34"/>
      <c r="B146" s="35"/>
      <c r="C146" s="36"/>
      <c r="D146" s="201" t="s">
        <v>143</v>
      </c>
      <c r="E146" s="36"/>
      <c r="F146" s="202" t="s">
        <v>971</v>
      </c>
      <c r="G146" s="36"/>
      <c r="H146" s="36"/>
      <c r="I146" s="203"/>
      <c r="J146" s="36"/>
      <c r="K146" s="36"/>
      <c r="L146" s="39"/>
      <c r="M146" s="204"/>
      <c r="N146" s="205"/>
      <c r="O146" s="71"/>
      <c r="P146" s="71"/>
      <c r="Q146" s="71"/>
      <c r="R146" s="71"/>
      <c r="S146" s="71"/>
      <c r="T146" s="72"/>
      <c r="U146" s="34"/>
      <c r="V146" s="34"/>
      <c r="W146" s="34"/>
      <c r="X146" s="34"/>
      <c r="Y146" s="34"/>
      <c r="Z146" s="34"/>
      <c r="AA146" s="34"/>
      <c r="AB146" s="34"/>
      <c r="AC146" s="34"/>
      <c r="AD146" s="34"/>
      <c r="AE146" s="34"/>
      <c r="AT146" s="17" t="s">
        <v>143</v>
      </c>
      <c r="AU146" s="17" t="s">
        <v>89</v>
      </c>
    </row>
    <row r="147" spans="1:47" s="2" customFormat="1" ht="10">
      <c r="A147" s="34"/>
      <c r="B147" s="35"/>
      <c r="C147" s="36"/>
      <c r="D147" s="207" t="s">
        <v>179</v>
      </c>
      <c r="E147" s="36"/>
      <c r="F147" s="208" t="s">
        <v>972</v>
      </c>
      <c r="G147" s="36"/>
      <c r="H147" s="36"/>
      <c r="I147" s="203"/>
      <c r="J147" s="36"/>
      <c r="K147" s="36"/>
      <c r="L147" s="39"/>
      <c r="M147" s="204"/>
      <c r="N147" s="205"/>
      <c r="O147" s="71"/>
      <c r="P147" s="71"/>
      <c r="Q147" s="71"/>
      <c r="R147" s="71"/>
      <c r="S147" s="71"/>
      <c r="T147" s="72"/>
      <c r="U147" s="34"/>
      <c r="V147" s="34"/>
      <c r="W147" s="34"/>
      <c r="X147" s="34"/>
      <c r="Y147" s="34"/>
      <c r="Z147" s="34"/>
      <c r="AA147" s="34"/>
      <c r="AB147" s="34"/>
      <c r="AC147" s="34"/>
      <c r="AD147" s="34"/>
      <c r="AE147" s="34"/>
      <c r="AT147" s="17" t="s">
        <v>179</v>
      </c>
      <c r="AU147" s="17" t="s">
        <v>89</v>
      </c>
    </row>
    <row r="148" spans="2:51" s="13" customFormat="1" ht="10">
      <c r="B148" s="213"/>
      <c r="C148" s="214"/>
      <c r="D148" s="201" t="s">
        <v>244</v>
      </c>
      <c r="E148" s="215" t="s">
        <v>1</v>
      </c>
      <c r="F148" s="216" t="s">
        <v>973</v>
      </c>
      <c r="G148" s="214"/>
      <c r="H148" s="217">
        <v>49.3</v>
      </c>
      <c r="I148" s="218"/>
      <c r="J148" s="214"/>
      <c r="K148" s="214"/>
      <c r="L148" s="219"/>
      <c r="M148" s="220"/>
      <c r="N148" s="221"/>
      <c r="O148" s="221"/>
      <c r="P148" s="221"/>
      <c r="Q148" s="221"/>
      <c r="R148" s="221"/>
      <c r="S148" s="221"/>
      <c r="T148" s="222"/>
      <c r="AT148" s="223" t="s">
        <v>244</v>
      </c>
      <c r="AU148" s="223" t="s">
        <v>89</v>
      </c>
      <c r="AV148" s="13" t="s">
        <v>89</v>
      </c>
      <c r="AW148" s="13" t="s">
        <v>36</v>
      </c>
      <c r="AX148" s="13" t="s">
        <v>79</v>
      </c>
      <c r="AY148" s="223" t="s">
        <v>134</v>
      </c>
    </row>
    <row r="149" spans="2:51" s="13" customFormat="1" ht="10">
      <c r="B149" s="213"/>
      <c r="C149" s="214"/>
      <c r="D149" s="201" t="s">
        <v>244</v>
      </c>
      <c r="E149" s="215" t="s">
        <v>1</v>
      </c>
      <c r="F149" s="216" t="s">
        <v>974</v>
      </c>
      <c r="G149" s="214"/>
      <c r="H149" s="217">
        <v>6</v>
      </c>
      <c r="I149" s="218"/>
      <c r="J149" s="214"/>
      <c r="K149" s="214"/>
      <c r="L149" s="219"/>
      <c r="M149" s="220"/>
      <c r="N149" s="221"/>
      <c r="O149" s="221"/>
      <c r="P149" s="221"/>
      <c r="Q149" s="221"/>
      <c r="R149" s="221"/>
      <c r="S149" s="221"/>
      <c r="T149" s="222"/>
      <c r="AT149" s="223" t="s">
        <v>244</v>
      </c>
      <c r="AU149" s="223" t="s">
        <v>89</v>
      </c>
      <c r="AV149" s="13" t="s">
        <v>89</v>
      </c>
      <c r="AW149" s="13" t="s">
        <v>36</v>
      </c>
      <c r="AX149" s="13" t="s">
        <v>79</v>
      </c>
      <c r="AY149" s="223" t="s">
        <v>134</v>
      </c>
    </row>
    <row r="150" spans="1:65" s="2" customFormat="1" ht="16.5" customHeight="1">
      <c r="A150" s="34"/>
      <c r="B150" s="35"/>
      <c r="C150" s="187" t="s">
        <v>166</v>
      </c>
      <c r="D150" s="187" t="s">
        <v>137</v>
      </c>
      <c r="E150" s="188" t="s">
        <v>975</v>
      </c>
      <c r="F150" s="189" t="s">
        <v>976</v>
      </c>
      <c r="G150" s="190" t="s">
        <v>234</v>
      </c>
      <c r="H150" s="191">
        <v>12</v>
      </c>
      <c r="I150" s="192"/>
      <c r="J150" s="193">
        <f>ROUND(I150*H150,2)</f>
        <v>0</v>
      </c>
      <c r="K150" s="194"/>
      <c r="L150" s="39"/>
      <c r="M150" s="195" t="s">
        <v>1</v>
      </c>
      <c r="N150" s="196" t="s">
        <v>44</v>
      </c>
      <c r="O150" s="71"/>
      <c r="P150" s="197">
        <f>O150*H150</f>
        <v>0</v>
      </c>
      <c r="Q150" s="197">
        <v>0</v>
      </c>
      <c r="R150" s="197">
        <f>Q150*H150</f>
        <v>0</v>
      </c>
      <c r="S150" s="197">
        <v>0</v>
      </c>
      <c r="T150" s="198">
        <f>S150*H150</f>
        <v>0</v>
      </c>
      <c r="U150" s="34"/>
      <c r="V150" s="34"/>
      <c r="W150" s="34"/>
      <c r="X150" s="34"/>
      <c r="Y150" s="34"/>
      <c r="Z150" s="34"/>
      <c r="AA150" s="34"/>
      <c r="AB150" s="34"/>
      <c r="AC150" s="34"/>
      <c r="AD150" s="34"/>
      <c r="AE150" s="34"/>
      <c r="AR150" s="199" t="s">
        <v>155</v>
      </c>
      <c r="AT150" s="199" t="s">
        <v>137</v>
      </c>
      <c r="AU150" s="199" t="s">
        <v>89</v>
      </c>
      <c r="AY150" s="17" t="s">
        <v>134</v>
      </c>
      <c r="BE150" s="200">
        <f>IF(N150="základní",J150,0)</f>
        <v>0</v>
      </c>
      <c r="BF150" s="200">
        <f>IF(N150="snížená",J150,0)</f>
        <v>0</v>
      </c>
      <c r="BG150" s="200">
        <f>IF(N150="zákl. přenesená",J150,0)</f>
        <v>0</v>
      </c>
      <c r="BH150" s="200">
        <f>IF(N150="sníž. přenesená",J150,0)</f>
        <v>0</v>
      </c>
      <c r="BI150" s="200">
        <f>IF(N150="nulová",J150,0)</f>
        <v>0</v>
      </c>
      <c r="BJ150" s="17" t="s">
        <v>87</v>
      </c>
      <c r="BK150" s="200">
        <f>ROUND(I150*H150,2)</f>
        <v>0</v>
      </c>
      <c r="BL150" s="17" t="s">
        <v>155</v>
      </c>
      <c r="BM150" s="199" t="s">
        <v>977</v>
      </c>
    </row>
    <row r="151" spans="1:47" s="2" customFormat="1" ht="27">
      <c r="A151" s="34"/>
      <c r="B151" s="35"/>
      <c r="C151" s="36"/>
      <c r="D151" s="201" t="s">
        <v>143</v>
      </c>
      <c r="E151" s="36"/>
      <c r="F151" s="202" t="s">
        <v>978</v>
      </c>
      <c r="G151" s="36"/>
      <c r="H151" s="36"/>
      <c r="I151" s="203"/>
      <c r="J151" s="36"/>
      <c r="K151" s="36"/>
      <c r="L151" s="39"/>
      <c r="M151" s="204"/>
      <c r="N151" s="205"/>
      <c r="O151" s="71"/>
      <c r="P151" s="71"/>
      <c r="Q151" s="71"/>
      <c r="R151" s="71"/>
      <c r="S151" s="71"/>
      <c r="T151" s="72"/>
      <c r="U151" s="34"/>
      <c r="V151" s="34"/>
      <c r="W151" s="34"/>
      <c r="X151" s="34"/>
      <c r="Y151" s="34"/>
      <c r="Z151" s="34"/>
      <c r="AA151" s="34"/>
      <c r="AB151" s="34"/>
      <c r="AC151" s="34"/>
      <c r="AD151" s="34"/>
      <c r="AE151" s="34"/>
      <c r="AT151" s="17" t="s">
        <v>143</v>
      </c>
      <c r="AU151" s="17" t="s">
        <v>89</v>
      </c>
    </row>
    <row r="152" spans="1:47" s="2" customFormat="1" ht="10">
      <c r="A152" s="34"/>
      <c r="B152" s="35"/>
      <c r="C152" s="36"/>
      <c r="D152" s="207" t="s">
        <v>179</v>
      </c>
      <c r="E152" s="36"/>
      <c r="F152" s="208" t="s">
        <v>979</v>
      </c>
      <c r="G152" s="36"/>
      <c r="H152" s="36"/>
      <c r="I152" s="203"/>
      <c r="J152" s="36"/>
      <c r="K152" s="36"/>
      <c r="L152" s="39"/>
      <c r="M152" s="204"/>
      <c r="N152" s="205"/>
      <c r="O152" s="71"/>
      <c r="P152" s="71"/>
      <c r="Q152" s="71"/>
      <c r="R152" s="71"/>
      <c r="S152" s="71"/>
      <c r="T152" s="72"/>
      <c r="U152" s="34"/>
      <c r="V152" s="34"/>
      <c r="W152" s="34"/>
      <c r="X152" s="34"/>
      <c r="Y152" s="34"/>
      <c r="Z152" s="34"/>
      <c r="AA152" s="34"/>
      <c r="AB152" s="34"/>
      <c r="AC152" s="34"/>
      <c r="AD152" s="34"/>
      <c r="AE152" s="34"/>
      <c r="AT152" s="17" t="s">
        <v>179</v>
      </c>
      <c r="AU152" s="17" t="s">
        <v>89</v>
      </c>
    </row>
    <row r="153" spans="2:63" s="12" customFormat="1" ht="22.75" customHeight="1">
      <c r="B153" s="171"/>
      <c r="C153" s="172"/>
      <c r="D153" s="173" t="s">
        <v>78</v>
      </c>
      <c r="E153" s="185" t="s">
        <v>89</v>
      </c>
      <c r="F153" s="185" t="s">
        <v>353</v>
      </c>
      <c r="G153" s="172"/>
      <c r="H153" s="172"/>
      <c r="I153" s="175"/>
      <c r="J153" s="186">
        <f>BK153</f>
        <v>0</v>
      </c>
      <c r="K153" s="172"/>
      <c r="L153" s="177"/>
      <c r="M153" s="178"/>
      <c r="N153" s="179"/>
      <c r="O153" s="179"/>
      <c r="P153" s="180">
        <f>SUM(P154:P163)</f>
        <v>0</v>
      </c>
      <c r="Q153" s="179"/>
      <c r="R153" s="180">
        <f>SUM(R154:R163)</f>
        <v>8.0541566</v>
      </c>
      <c r="S153" s="179"/>
      <c r="T153" s="181">
        <f>SUM(T154:T163)</f>
        <v>0</v>
      </c>
      <c r="AR153" s="182" t="s">
        <v>87</v>
      </c>
      <c r="AT153" s="183" t="s">
        <v>78</v>
      </c>
      <c r="AU153" s="183" t="s">
        <v>87</v>
      </c>
      <c r="AY153" s="182" t="s">
        <v>134</v>
      </c>
      <c r="BK153" s="184">
        <f>SUM(BK154:BK163)</f>
        <v>0</v>
      </c>
    </row>
    <row r="154" spans="1:65" s="2" customFormat="1" ht="24.15" customHeight="1">
      <c r="A154" s="34"/>
      <c r="B154" s="35"/>
      <c r="C154" s="187" t="s">
        <v>170</v>
      </c>
      <c r="D154" s="187" t="s">
        <v>137</v>
      </c>
      <c r="E154" s="188" t="s">
        <v>355</v>
      </c>
      <c r="F154" s="189" t="s">
        <v>356</v>
      </c>
      <c r="G154" s="190" t="s">
        <v>234</v>
      </c>
      <c r="H154" s="191">
        <v>28</v>
      </c>
      <c r="I154" s="192"/>
      <c r="J154" s="193">
        <f>ROUND(I154*H154,2)</f>
        <v>0</v>
      </c>
      <c r="K154" s="194"/>
      <c r="L154" s="39"/>
      <c r="M154" s="195" t="s">
        <v>1</v>
      </c>
      <c r="N154" s="196" t="s">
        <v>44</v>
      </c>
      <c r="O154" s="71"/>
      <c r="P154" s="197">
        <f>O154*H154</f>
        <v>0</v>
      </c>
      <c r="Q154" s="197">
        <v>0.00017</v>
      </c>
      <c r="R154" s="197">
        <f>Q154*H154</f>
        <v>0.00476</v>
      </c>
      <c r="S154" s="197">
        <v>0</v>
      </c>
      <c r="T154" s="198">
        <f>S154*H154</f>
        <v>0</v>
      </c>
      <c r="U154" s="34"/>
      <c r="V154" s="34"/>
      <c r="W154" s="34"/>
      <c r="X154" s="34"/>
      <c r="Y154" s="34"/>
      <c r="Z154" s="34"/>
      <c r="AA154" s="34"/>
      <c r="AB154" s="34"/>
      <c r="AC154" s="34"/>
      <c r="AD154" s="34"/>
      <c r="AE154" s="34"/>
      <c r="AR154" s="199" t="s">
        <v>155</v>
      </c>
      <c r="AT154" s="199" t="s">
        <v>137</v>
      </c>
      <c r="AU154" s="199" t="s">
        <v>89</v>
      </c>
      <c r="AY154" s="17" t="s">
        <v>134</v>
      </c>
      <c r="BE154" s="200">
        <f>IF(N154="základní",J154,0)</f>
        <v>0</v>
      </c>
      <c r="BF154" s="200">
        <f>IF(N154="snížená",J154,0)</f>
        <v>0</v>
      </c>
      <c r="BG154" s="200">
        <f>IF(N154="zákl. přenesená",J154,0)</f>
        <v>0</v>
      </c>
      <c r="BH154" s="200">
        <f>IF(N154="sníž. přenesená",J154,0)</f>
        <v>0</v>
      </c>
      <c r="BI154" s="200">
        <f>IF(N154="nulová",J154,0)</f>
        <v>0</v>
      </c>
      <c r="BJ154" s="17" t="s">
        <v>87</v>
      </c>
      <c r="BK154" s="200">
        <f>ROUND(I154*H154,2)</f>
        <v>0</v>
      </c>
      <c r="BL154" s="17" t="s">
        <v>155</v>
      </c>
      <c r="BM154" s="199" t="s">
        <v>980</v>
      </c>
    </row>
    <row r="155" spans="1:47" s="2" customFormat="1" ht="18">
      <c r="A155" s="34"/>
      <c r="B155" s="35"/>
      <c r="C155" s="36"/>
      <c r="D155" s="201" t="s">
        <v>143</v>
      </c>
      <c r="E155" s="36"/>
      <c r="F155" s="202" t="s">
        <v>358</v>
      </c>
      <c r="G155" s="36"/>
      <c r="H155" s="36"/>
      <c r="I155" s="203"/>
      <c r="J155" s="36"/>
      <c r="K155" s="36"/>
      <c r="L155" s="39"/>
      <c r="M155" s="204"/>
      <c r="N155" s="205"/>
      <c r="O155" s="71"/>
      <c r="P155" s="71"/>
      <c r="Q155" s="71"/>
      <c r="R155" s="71"/>
      <c r="S155" s="71"/>
      <c r="T155" s="72"/>
      <c r="U155" s="34"/>
      <c r="V155" s="34"/>
      <c r="W155" s="34"/>
      <c r="X155" s="34"/>
      <c r="Y155" s="34"/>
      <c r="Z155" s="34"/>
      <c r="AA155" s="34"/>
      <c r="AB155" s="34"/>
      <c r="AC155" s="34"/>
      <c r="AD155" s="34"/>
      <c r="AE155" s="34"/>
      <c r="AT155" s="17" t="s">
        <v>143</v>
      </c>
      <c r="AU155" s="17" t="s">
        <v>89</v>
      </c>
    </row>
    <row r="156" spans="1:47" s="2" customFormat="1" ht="10">
      <c r="A156" s="34"/>
      <c r="B156" s="35"/>
      <c r="C156" s="36"/>
      <c r="D156" s="207" t="s">
        <v>179</v>
      </c>
      <c r="E156" s="36"/>
      <c r="F156" s="208" t="s">
        <v>359</v>
      </c>
      <c r="G156" s="36"/>
      <c r="H156" s="36"/>
      <c r="I156" s="203"/>
      <c r="J156" s="36"/>
      <c r="K156" s="36"/>
      <c r="L156" s="39"/>
      <c r="M156" s="204"/>
      <c r="N156" s="205"/>
      <c r="O156" s="71"/>
      <c r="P156" s="71"/>
      <c r="Q156" s="71"/>
      <c r="R156" s="71"/>
      <c r="S156" s="71"/>
      <c r="T156" s="72"/>
      <c r="U156" s="34"/>
      <c r="V156" s="34"/>
      <c r="W156" s="34"/>
      <c r="X156" s="34"/>
      <c r="Y156" s="34"/>
      <c r="Z156" s="34"/>
      <c r="AA156" s="34"/>
      <c r="AB156" s="34"/>
      <c r="AC156" s="34"/>
      <c r="AD156" s="34"/>
      <c r="AE156" s="34"/>
      <c r="AT156" s="17" t="s">
        <v>179</v>
      </c>
      <c r="AU156" s="17" t="s">
        <v>89</v>
      </c>
    </row>
    <row r="157" spans="2:51" s="13" customFormat="1" ht="10">
      <c r="B157" s="213"/>
      <c r="C157" s="214"/>
      <c r="D157" s="201" t="s">
        <v>244</v>
      </c>
      <c r="E157" s="215" t="s">
        <v>1</v>
      </c>
      <c r="F157" s="216" t="s">
        <v>981</v>
      </c>
      <c r="G157" s="214"/>
      <c r="H157" s="217">
        <v>28</v>
      </c>
      <c r="I157" s="218"/>
      <c r="J157" s="214"/>
      <c r="K157" s="214"/>
      <c r="L157" s="219"/>
      <c r="M157" s="220"/>
      <c r="N157" s="221"/>
      <c r="O157" s="221"/>
      <c r="P157" s="221"/>
      <c r="Q157" s="221"/>
      <c r="R157" s="221"/>
      <c r="S157" s="221"/>
      <c r="T157" s="222"/>
      <c r="AT157" s="223" t="s">
        <v>244</v>
      </c>
      <c r="AU157" s="223" t="s">
        <v>89</v>
      </c>
      <c r="AV157" s="13" t="s">
        <v>89</v>
      </c>
      <c r="AW157" s="13" t="s">
        <v>36</v>
      </c>
      <c r="AX157" s="13" t="s">
        <v>79</v>
      </c>
      <c r="AY157" s="223" t="s">
        <v>134</v>
      </c>
    </row>
    <row r="158" spans="1:65" s="2" customFormat="1" ht="24.15" customHeight="1">
      <c r="A158" s="34"/>
      <c r="B158" s="35"/>
      <c r="C158" s="245" t="s">
        <v>175</v>
      </c>
      <c r="D158" s="245" t="s">
        <v>339</v>
      </c>
      <c r="E158" s="246" t="s">
        <v>982</v>
      </c>
      <c r="F158" s="247" t="s">
        <v>983</v>
      </c>
      <c r="G158" s="248" t="s">
        <v>234</v>
      </c>
      <c r="H158" s="249">
        <v>33.166</v>
      </c>
      <c r="I158" s="250"/>
      <c r="J158" s="251">
        <f>ROUND(I158*H158,2)</f>
        <v>0</v>
      </c>
      <c r="K158" s="252"/>
      <c r="L158" s="253"/>
      <c r="M158" s="254" t="s">
        <v>1</v>
      </c>
      <c r="N158" s="255" t="s">
        <v>44</v>
      </c>
      <c r="O158" s="71"/>
      <c r="P158" s="197">
        <f>O158*H158</f>
        <v>0</v>
      </c>
      <c r="Q158" s="197">
        <v>0.0001</v>
      </c>
      <c r="R158" s="197">
        <f>Q158*H158</f>
        <v>0.0033166</v>
      </c>
      <c r="S158" s="197">
        <v>0</v>
      </c>
      <c r="T158" s="198">
        <f>S158*H158</f>
        <v>0</v>
      </c>
      <c r="U158" s="34"/>
      <c r="V158" s="34"/>
      <c r="W158" s="34"/>
      <c r="X158" s="34"/>
      <c r="Y158" s="34"/>
      <c r="Z158" s="34"/>
      <c r="AA158" s="34"/>
      <c r="AB158" s="34"/>
      <c r="AC158" s="34"/>
      <c r="AD158" s="34"/>
      <c r="AE158" s="34"/>
      <c r="AR158" s="199" t="s">
        <v>175</v>
      </c>
      <c r="AT158" s="199" t="s">
        <v>339</v>
      </c>
      <c r="AU158" s="199" t="s">
        <v>89</v>
      </c>
      <c r="AY158" s="17" t="s">
        <v>134</v>
      </c>
      <c r="BE158" s="200">
        <f>IF(N158="základní",J158,0)</f>
        <v>0</v>
      </c>
      <c r="BF158" s="200">
        <f>IF(N158="snížená",J158,0)</f>
        <v>0</v>
      </c>
      <c r="BG158" s="200">
        <f>IF(N158="zákl. přenesená",J158,0)</f>
        <v>0</v>
      </c>
      <c r="BH158" s="200">
        <f>IF(N158="sníž. přenesená",J158,0)</f>
        <v>0</v>
      </c>
      <c r="BI158" s="200">
        <f>IF(N158="nulová",J158,0)</f>
        <v>0</v>
      </c>
      <c r="BJ158" s="17" t="s">
        <v>87</v>
      </c>
      <c r="BK158" s="200">
        <f>ROUND(I158*H158,2)</f>
        <v>0</v>
      </c>
      <c r="BL158" s="17" t="s">
        <v>155</v>
      </c>
      <c r="BM158" s="199" t="s">
        <v>984</v>
      </c>
    </row>
    <row r="159" spans="1:47" s="2" customFormat="1" ht="18">
      <c r="A159" s="34"/>
      <c r="B159" s="35"/>
      <c r="C159" s="36"/>
      <c r="D159" s="201" t="s">
        <v>143</v>
      </c>
      <c r="E159" s="36"/>
      <c r="F159" s="202" t="s">
        <v>983</v>
      </c>
      <c r="G159" s="36"/>
      <c r="H159" s="36"/>
      <c r="I159" s="203"/>
      <c r="J159" s="36"/>
      <c r="K159" s="36"/>
      <c r="L159" s="39"/>
      <c r="M159" s="204"/>
      <c r="N159" s="205"/>
      <c r="O159" s="71"/>
      <c r="P159" s="71"/>
      <c r="Q159" s="71"/>
      <c r="R159" s="71"/>
      <c r="S159" s="71"/>
      <c r="T159" s="72"/>
      <c r="U159" s="34"/>
      <c r="V159" s="34"/>
      <c r="W159" s="34"/>
      <c r="X159" s="34"/>
      <c r="Y159" s="34"/>
      <c r="Z159" s="34"/>
      <c r="AA159" s="34"/>
      <c r="AB159" s="34"/>
      <c r="AC159" s="34"/>
      <c r="AD159" s="34"/>
      <c r="AE159" s="34"/>
      <c r="AT159" s="17" t="s">
        <v>143</v>
      </c>
      <c r="AU159" s="17" t="s">
        <v>89</v>
      </c>
    </row>
    <row r="160" spans="2:51" s="13" customFormat="1" ht="10">
      <c r="B160" s="213"/>
      <c r="C160" s="214"/>
      <c r="D160" s="201" t="s">
        <v>244</v>
      </c>
      <c r="E160" s="214"/>
      <c r="F160" s="216" t="s">
        <v>985</v>
      </c>
      <c r="G160" s="214"/>
      <c r="H160" s="217">
        <v>33.166</v>
      </c>
      <c r="I160" s="218"/>
      <c r="J160" s="214"/>
      <c r="K160" s="214"/>
      <c r="L160" s="219"/>
      <c r="M160" s="220"/>
      <c r="N160" s="221"/>
      <c r="O160" s="221"/>
      <c r="P160" s="221"/>
      <c r="Q160" s="221"/>
      <c r="R160" s="221"/>
      <c r="S160" s="221"/>
      <c r="T160" s="222"/>
      <c r="AT160" s="223" t="s">
        <v>244</v>
      </c>
      <c r="AU160" s="223" t="s">
        <v>89</v>
      </c>
      <c r="AV160" s="13" t="s">
        <v>89</v>
      </c>
      <c r="AW160" s="13" t="s">
        <v>4</v>
      </c>
      <c r="AX160" s="13" t="s">
        <v>87</v>
      </c>
      <c r="AY160" s="223" t="s">
        <v>134</v>
      </c>
    </row>
    <row r="161" spans="1:65" s="2" customFormat="1" ht="37.75" customHeight="1">
      <c r="A161" s="34"/>
      <c r="B161" s="35"/>
      <c r="C161" s="187" t="s">
        <v>184</v>
      </c>
      <c r="D161" s="187" t="s">
        <v>137</v>
      </c>
      <c r="E161" s="188" t="s">
        <v>986</v>
      </c>
      <c r="F161" s="189" t="s">
        <v>987</v>
      </c>
      <c r="G161" s="190" t="s">
        <v>250</v>
      </c>
      <c r="H161" s="191">
        <v>28</v>
      </c>
      <c r="I161" s="192"/>
      <c r="J161" s="193">
        <f>ROUND(I161*H161,2)</f>
        <v>0</v>
      </c>
      <c r="K161" s="194"/>
      <c r="L161" s="39"/>
      <c r="M161" s="195" t="s">
        <v>1</v>
      </c>
      <c r="N161" s="196" t="s">
        <v>44</v>
      </c>
      <c r="O161" s="71"/>
      <c r="P161" s="197">
        <f>O161*H161</f>
        <v>0</v>
      </c>
      <c r="Q161" s="197">
        <v>0.28736</v>
      </c>
      <c r="R161" s="197">
        <f>Q161*H161</f>
        <v>8.04608</v>
      </c>
      <c r="S161" s="197">
        <v>0</v>
      </c>
      <c r="T161" s="198">
        <f>S161*H161</f>
        <v>0</v>
      </c>
      <c r="U161" s="34"/>
      <c r="V161" s="34"/>
      <c r="W161" s="34"/>
      <c r="X161" s="34"/>
      <c r="Y161" s="34"/>
      <c r="Z161" s="34"/>
      <c r="AA161" s="34"/>
      <c r="AB161" s="34"/>
      <c r="AC161" s="34"/>
      <c r="AD161" s="34"/>
      <c r="AE161" s="34"/>
      <c r="AR161" s="199" t="s">
        <v>155</v>
      </c>
      <c r="AT161" s="199" t="s">
        <v>137</v>
      </c>
      <c r="AU161" s="199" t="s">
        <v>89</v>
      </c>
      <c r="AY161" s="17" t="s">
        <v>134</v>
      </c>
      <c r="BE161" s="200">
        <f>IF(N161="základní",J161,0)</f>
        <v>0</v>
      </c>
      <c r="BF161" s="200">
        <f>IF(N161="snížená",J161,0)</f>
        <v>0</v>
      </c>
      <c r="BG161" s="200">
        <f>IF(N161="zákl. přenesená",J161,0)</f>
        <v>0</v>
      </c>
      <c r="BH161" s="200">
        <f>IF(N161="sníž. přenesená",J161,0)</f>
        <v>0</v>
      </c>
      <c r="BI161" s="200">
        <f>IF(N161="nulová",J161,0)</f>
        <v>0</v>
      </c>
      <c r="BJ161" s="17" t="s">
        <v>87</v>
      </c>
      <c r="BK161" s="200">
        <f>ROUND(I161*H161,2)</f>
        <v>0</v>
      </c>
      <c r="BL161" s="17" t="s">
        <v>155</v>
      </c>
      <c r="BM161" s="199" t="s">
        <v>988</v>
      </c>
    </row>
    <row r="162" spans="1:47" s="2" customFormat="1" ht="36">
      <c r="A162" s="34"/>
      <c r="B162" s="35"/>
      <c r="C162" s="36"/>
      <c r="D162" s="201" t="s">
        <v>143</v>
      </c>
      <c r="E162" s="36"/>
      <c r="F162" s="202" t="s">
        <v>989</v>
      </c>
      <c r="G162" s="36"/>
      <c r="H162" s="36"/>
      <c r="I162" s="203"/>
      <c r="J162" s="36"/>
      <c r="K162" s="36"/>
      <c r="L162" s="39"/>
      <c r="M162" s="204"/>
      <c r="N162" s="205"/>
      <c r="O162" s="71"/>
      <c r="P162" s="71"/>
      <c r="Q162" s="71"/>
      <c r="R162" s="71"/>
      <c r="S162" s="71"/>
      <c r="T162" s="72"/>
      <c r="U162" s="34"/>
      <c r="V162" s="34"/>
      <c r="W162" s="34"/>
      <c r="X162" s="34"/>
      <c r="Y162" s="34"/>
      <c r="Z162" s="34"/>
      <c r="AA162" s="34"/>
      <c r="AB162" s="34"/>
      <c r="AC162" s="34"/>
      <c r="AD162" s="34"/>
      <c r="AE162" s="34"/>
      <c r="AT162" s="17" t="s">
        <v>143</v>
      </c>
      <c r="AU162" s="17" t="s">
        <v>89</v>
      </c>
    </row>
    <row r="163" spans="1:47" s="2" customFormat="1" ht="10">
      <c r="A163" s="34"/>
      <c r="B163" s="35"/>
      <c r="C163" s="36"/>
      <c r="D163" s="207" t="s">
        <v>179</v>
      </c>
      <c r="E163" s="36"/>
      <c r="F163" s="208" t="s">
        <v>990</v>
      </c>
      <c r="G163" s="36"/>
      <c r="H163" s="36"/>
      <c r="I163" s="203"/>
      <c r="J163" s="36"/>
      <c r="K163" s="36"/>
      <c r="L163" s="39"/>
      <c r="M163" s="204"/>
      <c r="N163" s="205"/>
      <c r="O163" s="71"/>
      <c r="P163" s="71"/>
      <c r="Q163" s="71"/>
      <c r="R163" s="71"/>
      <c r="S163" s="71"/>
      <c r="T163" s="72"/>
      <c r="U163" s="34"/>
      <c r="V163" s="34"/>
      <c r="W163" s="34"/>
      <c r="X163" s="34"/>
      <c r="Y163" s="34"/>
      <c r="Z163" s="34"/>
      <c r="AA163" s="34"/>
      <c r="AB163" s="34"/>
      <c r="AC163" s="34"/>
      <c r="AD163" s="34"/>
      <c r="AE163" s="34"/>
      <c r="AT163" s="17" t="s">
        <v>179</v>
      </c>
      <c r="AU163" s="17" t="s">
        <v>89</v>
      </c>
    </row>
    <row r="164" spans="2:63" s="12" customFormat="1" ht="22.75" customHeight="1">
      <c r="B164" s="171"/>
      <c r="C164" s="172"/>
      <c r="D164" s="173" t="s">
        <v>78</v>
      </c>
      <c r="E164" s="185" t="s">
        <v>150</v>
      </c>
      <c r="F164" s="185" t="s">
        <v>991</v>
      </c>
      <c r="G164" s="172"/>
      <c r="H164" s="172"/>
      <c r="I164" s="175"/>
      <c r="J164" s="186">
        <f>BK164</f>
        <v>0</v>
      </c>
      <c r="K164" s="172"/>
      <c r="L164" s="177"/>
      <c r="M164" s="178"/>
      <c r="N164" s="179"/>
      <c r="O164" s="179"/>
      <c r="P164" s="180">
        <f>SUM(P165:P193)</f>
        <v>0</v>
      </c>
      <c r="Q164" s="179"/>
      <c r="R164" s="180">
        <f>SUM(R165:R193)</f>
        <v>34.8044165</v>
      </c>
      <c r="S164" s="179"/>
      <c r="T164" s="181">
        <f>SUM(T165:T193)</f>
        <v>0</v>
      </c>
      <c r="AR164" s="182" t="s">
        <v>87</v>
      </c>
      <c r="AT164" s="183" t="s">
        <v>78</v>
      </c>
      <c r="AU164" s="183" t="s">
        <v>87</v>
      </c>
      <c r="AY164" s="182" t="s">
        <v>134</v>
      </c>
      <c r="BK164" s="184">
        <f>SUM(BK165:BK193)</f>
        <v>0</v>
      </c>
    </row>
    <row r="165" spans="1:65" s="2" customFormat="1" ht="33" customHeight="1">
      <c r="A165" s="34"/>
      <c r="B165" s="35"/>
      <c r="C165" s="187" t="s">
        <v>191</v>
      </c>
      <c r="D165" s="187" t="s">
        <v>137</v>
      </c>
      <c r="E165" s="188" t="s">
        <v>992</v>
      </c>
      <c r="F165" s="189" t="s">
        <v>993</v>
      </c>
      <c r="G165" s="190" t="s">
        <v>234</v>
      </c>
      <c r="H165" s="191">
        <v>44.6</v>
      </c>
      <c r="I165" s="192"/>
      <c r="J165" s="193">
        <f>ROUND(I165*H165,2)</f>
        <v>0</v>
      </c>
      <c r="K165" s="194"/>
      <c r="L165" s="39"/>
      <c r="M165" s="195" t="s">
        <v>1</v>
      </c>
      <c r="N165" s="196" t="s">
        <v>44</v>
      </c>
      <c r="O165" s="71"/>
      <c r="P165" s="197">
        <f>O165*H165</f>
        <v>0</v>
      </c>
      <c r="Q165" s="197">
        <v>0.71546</v>
      </c>
      <c r="R165" s="197">
        <f>Q165*H165</f>
        <v>31.909516</v>
      </c>
      <c r="S165" s="197">
        <v>0</v>
      </c>
      <c r="T165" s="198">
        <f>S165*H165</f>
        <v>0</v>
      </c>
      <c r="U165" s="34"/>
      <c r="V165" s="34"/>
      <c r="W165" s="34"/>
      <c r="X165" s="34"/>
      <c r="Y165" s="34"/>
      <c r="Z165" s="34"/>
      <c r="AA165" s="34"/>
      <c r="AB165" s="34"/>
      <c r="AC165" s="34"/>
      <c r="AD165" s="34"/>
      <c r="AE165" s="34"/>
      <c r="AR165" s="199" t="s">
        <v>155</v>
      </c>
      <c r="AT165" s="199" t="s">
        <v>137</v>
      </c>
      <c r="AU165" s="199" t="s">
        <v>89</v>
      </c>
      <c r="AY165" s="17" t="s">
        <v>134</v>
      </c>
      <c r="BE165" s="200">
        <f>IF(N165="základní",J165,0)</f>
        <v>0</v>
      </c>
      <c r="BF165" s="200">
        <f>IF(N165="snížená",J165,0)</f>
        <v>0</v>
      </c>
      <c r="BG165" s="200">
        <f>IF(N165="zákl. přenesená",J165,0)</f>
        <v>0</v>
      </c>
      <c r="BH165" s="200">
        <f>IF(N165="sníž. přenesená",J165,0)</f>
        <v>0</v>
      </c>
      <c r="BI165" s="200">
        <f>IF(N165="nulová",J165,0)</f>
        <v>0</v>
      </c>
      <c r="BJ165" s="17" t="s">
        <v>87</v>
      </c>
      <c r="BK165" s="200">
        <f>ROUND(I165*H165,2)</f>
        <v>0</v>
      </c>
      <c r="BL165" s="17" t="s">
        <v>155</v>
      </c>
      <c r="BM165" s="199" t="s">
        <v>994</v>
      </c>
    </row>
    <row r="166" spans="1:47" s="2" customFormat="1" ht="18">
      <c r="A166" s="34"/>
      <c r="B166" s="35"/>
      <c r="C166" s="36"/>
      <c r="D166" s="201" t="s">
        <v>143</v>
      </c>
      <c r="E166" s="36"/>
      <c r="F166" s="202" t="s">
        <v>995</v>
      </c>
      <c r="G166" s="36"/>
      <c r="H166" s="36"/>
      <c r="I166" s="203"/>
      <c r="J166" s="36"/>
      <c r="K166" s="36"/>
      <c r="L166" s="39"/>
      <c r="M166" s="204"/>
      <c r="N166" s="205"/>
      <c r="O166" s="71"/>
      <c r="P166" s="71"/>
      <c r="Q166" s="71"/>
      <c r="R166" s="71"/>
      <c r="S166" s="71"/>
      <c r="T166" s="72"/>
      <c r="U166" s="34"/>
      <c r="V166" s="34"/>
      <c r="W166" s="34"/>
      <c r="X166" s="34"/>
      <c r="Y166" s="34"/>
      <c r="Z166" s="34"/>
      <c r="AA166" s="34"/>
      <c r="AB166" s="34"/>
      <c r="AC166" s="34"/>
      <c r="AD166" s="34"/>
      <c r="AE166" s="34"/>
      <c r="AT166" s="17" t="s">
        <v>143</v>
      </c>
      <c r="AU166" s="17" t="s">
        <v>89</v>
      </c>
    </row>
    <row r="167" spans="1:47" s="2" customFormat="1" ht="10">
      <c r="A167" s="34"/>
      <c r="B167" s="35"/>
      <c r="C167" s="36"/>
      <c r="D167" s="207" t="s">
        <v>179</v>
      </c>
      <c r="E167" s="36"/>
      <c r="F167" s="208" t="s">
        <v>996</v>
      </c>
      <c r="G167" s="36"/>
      <c r="H167" s="36"/>
      <c r="I167" s="203"/>
      <c r="J167" s="36"/>
      <c r="K167" s="36"/>
      <c r="L167" s="39"/>
      <c r="M167" s="204"/>
      <c r="N167" s="205"/>
      <c r="O167" s="71"/>
      <c r="P167" s="71"/>
      <c r="Q167" s="71"/>
      <c r="R167" s="71"/>
      <c r="S167" s="71"/>
      <c r="T167" s="72"/>
      <c r="U167" s="34"/>
      <c r="V167" s="34"/>
      <c r="W167" s="34"/>
      <c r="X167" s="34"/>
      <c r="Y167" s="34"/>
      <c r="Z167" s="34"/>
      <c r="AA167" s="34"/>
      <c r="AB167" s="34"/>
      <c r="AC167" s="34"/>
      <c r="AD167" s="34"/>
      <c r="AE167" s="34"/>
      <c r="AT167" s="17" t="s">
        <v>179</v>
      </c>
      <c r="AU167" s="17" t="s">
        <v>89</v>
      </c>
    </row>
    <row r="168" spans="1:47" s="2" customFormat="1" ht="18">
      <c r="A168" s="34"/>
      <c r="B168" s="35"/>
      <c r="C168" s="36"/>
      <c r="D168" s="201" t="s">
        <v>144</v>
      </c>
      <c r="E168" s="36"/>
      <c r="F168" s="206" t="s">
        <v>997</v>
      </c>
      <c r="G168" s="36"/>
      <c r="H168" s="36"/>
      <c r="I168" s="203"/>
      <c r="J168" s="36"/>
      <c r="K168" s="36"/>
      <c r="L168" s="39"/>
      <c r="M168" s="204"/>
      <c r="N168" s="205"/>
      <c r="O168" s="71"/>
      <c r="P168" s="71"/>
      <c r="Q168" s="71"/>
      <c r="R168" s="71"/>
      <c r="S168" s="71"/>
      <c r="T168" s="72"/>
      <c r="U168" s="34"/>
      <c r="V168" s="34"/>
      <c r="W168" s="34"/>
      <c r="X168" s="34"/>
      <c r="Y168" s="34"/>
      <c r="Z168" s="34"/>
      <c r="AA168" s="34"/>
      <c r="AB168" s="34"/>
      <c r="AC168" s="34"/>
      <c r="AD168" s="34"/>
      <c r="AE168" s="34"/>
      <c r="AT168" s="17" t="s">
        <v>144</v>
      </c>
      <c r="AU168" s="17" t="s">
        <v>89</v>
      </c>
    </row>
    <row r="169" spans="2:51" s="13" customFormat="1" ht="10">
      <c r="B169" s="213"/>
      <c r="C169" s="214"/>
      <c r="D169" s="201" t="s">
        <v>244</v>
      </c>
      <c r="E169" s="215" t="s">
        <v>1</v>
      </c>
      <c r="F169" s="216" t="s">
        <v>998</v>
      </c>
      <c r="G169" s="214"/>
      <c r="H169" s="217">
        <v>44.6</v>
      </c>
      <c r="I169" s="218"/>
      <c r="J169" s="214"/>
      <c r="K169" s="214"/>
      <c r="L169" s="219"/>
      <c r="M169" s="220"/>
      <c r="N169" s="221"/>
      <c r="O169" s="221"/>
      <c r="P169" s="221"/>
      <c r="Q169" s="221"/>
      <c r="R169" s="221"/>
      <c r="S169" s="221"/>
      <c r="T169" s="222"/>
      <c r="AT169" s="223" t="s">
        <v>244</v>
      </c>
      <c r="AU169" s="223" t="s">
        <v>89</v>
      </c>
      <c r="AV169" s="13" t="s">
        <v>89</v>
      </c>
      <c r="AW169" s="13" t="s">
        <v>36</v>
      </c>
      <c r="AX169" s="13" t="s">
        <v>79</v>
      </c>
      <c r="AY169" s="223" t="s">
        <v>134</v>
      </c>
    </row>
    <row r="170" spans="1:65" s="2" customFormat="1" ht="24.15" customHeight="1">
      <c r="A170" s="34"/>
      <c r="B170" s="35"/>
      <c r="C170" s="187" t="s">
        <v>198</v>
      </c>
      <c r="D170" s="187" t="s">
        <v>137</v>
      </c>
      <c r="E170" s="188" t="s">
        <v>999</v>
      </c>
      <c r="F170" s="189" t="s">
        <v>1000</v>
      </c>
      <c r="G170" s="190" t="s">
        <v>266</v>
      </c>
      <c r="H170" s="191">
        <v>28</v>
      </c>
      <c r="I170" s="192"/>
      <c r="J170" s="193">
        <f>ROUND(I170*H170,2)</f>
        <v>0</v>
      </c>
      <c r="K170" s="194"/>
      <c r="L170" s="39"/>
      <c r="M170" s="195" t="s">
        <v>1</v>
      </c>
      <c r="N170" s="196" t="s">
        <v>44</v>
      </c>
      <c r="O170" s="71"/>
      <c r="P170" s="197">
        <f>O170*H170</f>
        <v>0</v>
      </c>
      <c r="Q170" s="197">
        <v>0</v>
      </c>
      <c r="R170" s="197">
        <f>Q170*H170</f>
        <v>0</v>
      </c>
      <c r="S170" s="197">
        <v>0</v>
      </c>
      <c r="T170" s="198">
        <f>S170*H170</f>
        <v>0</v>
      </c>
      <c r="U170" s="34"/>
      <c r="V170" s="34"/>
      <c r="W170" s="34"/>
      <c r="X170" s="34"/>
      <c r="Y170" s="34"/>
      <c r="Z170" s="34"/>
      <c r="AA170" s="34"/>
      <c r="AB170" s="34"/>
      <c r="AC170" s="34"/>
      <c r="AD170" s="34"/>
      <c r="AE170" s="34"/>
      <c r="AR170" s="199" t="s">
        <v>155</v>
      </c>
      <c r="AT170" s="199" t="s">
        <v>137</v>
      </c>
      <c r="AU170" s="199" t="s">
        <v>89</v>
      </c>
      <c r="AY170" s="17" t="s">
        <v>134</v>
      </c>
      <c r="BE170" s="200">
        <f>IF(N170="základní",J170,0)</f>
        <v>0</v>
      </c>
      <c r="BF170" s="200">
        <f>IF(N170="snížená",J170,0)</f>
        <v>0</v>
      </c>
      <c r="BG170" s="200">
        <f>IF(N170="zákl. přenesená",J170,0)</f>
        <v>0</v>
      </c>
      <c r="BH170" s="200">
        <f>IF(N170="sníž. přenesená",J170,0)</f>
        <v>0</v>
      </c>
      <c r="BI170" s="200">
        <f>IF(N170="nulová",J170,0)</f>
        <v>0</v>
      </c>
      <c r="BJ170" s="17" t="s">
        <v>87</v>
      </c>
      <c r="BK170" s="200">
        <f>ROUND(I170*H170,2)</f>
        <v>0</v>
      </c>
      <c r="BL170" s="17" t="s">
        <v>155</v>
      </c>
      <c r="BM170" s="199" t="s">
        <v>1001</v>
      </c>
    </row>
    <row r="171" spans="1:47" s="2" customFormat="1" ht="18">
      <c r="A171" s="34"/>
      <c r="B171" s="35"/>
      <c r="C171" s="36"/>
      <c r="D171" s="201" t="s">
        <v>143</v>
      </c>
      <c r="E171" s="36"/>
      <c r="F171" s="202" t="s">
        <v>1002</v>
      </c>
      <c r="G171" s="36"/>
      <c r="H171" s="36"/>
      <c r="I171" s="203"/>
      <c r="J171" s="36"/>
      <c r="K171" s="36"/>
      <c r="L171" s="39"/>
      <c r="M171" s="204"/>
      <c r="N171" s="205"/>
      <c r="O171" s="71"/>
      <c r="P171" s="71"/>
      <c r="Q171" s="71"/>
      <c r="R171" s="71"/>
      <c r="S171" s="71"/>
      <c r="T171" s="72"/>
      <c r="U171" s="34"/>
      <c r="V171" s="34"/>
      <c r="W171" s="34"/>
      <c r="X171" s="34"/>
      <c r="Y171" s="34"/>
      <c r="Z171" s="34"/>
      <c r="AA171" s="34"/>
      <c r="AB171" s="34"/>
      <c r="AC171" s="34"/>
      <c r="AD171" s="34"/>
      <c r="AE171" s="34"/>
      <c r="AT171" s="17" t="s">
        <v>143</v>
      </c>
      <c r="AU171" s="17" t="s">
        <v>89</v>
      </c>
    </row>
    <row r="172" spans="1:47" s="2" customFormat="1" ht="10">
      <c r="A172" s="34"/>
      <c r="B172" s="35"/>
      <c r="C172" s="36"/>
      <c r="D172" s="207" t="s">
        <v>179</v>
      </c>
      <c r="E172" s="36"/>
      <c r="F172" s="208" t="s">
        <v>1003</v>
      </c>
      <c r="G172" s="36"/>
      <c r="H172" s="36"/>
      <c r="I172" s="203"/>
      <c r="J172" s="36"/>
      <c r="K172" s="36"/>
      <c r="L172" s="39"/>
      <c r="M172" s="204"/>
      <c r="N172" s="205"/>
      <c r="O172" s="71"/>
      <c r="P172" s="71"/>
      <c r="Q172" s="71"/>
      <c r="R172" s="71"/>
      <c r="S172" s="71"/>
      <c r="T172" s="72"/>
      <c r="U172" s="34"/>
      <c r="V172" s="34"/>
      <c r="W172" s="34"/>
      <c r="X172" s="34"/>
      <c r="Y172" s="34"/>
      <c r="Z172" s="34"/>
      <c r="AA172" s="34"/>
      <c r="AB172" s="34"/>
      <c r="AC172" s="34"/>
      <c r="AD172" s="34"/>
      <c r="AE172" s="34"/>
      <c r="AT172" s="17" t="s">
        <v>179</v>
      </c>
      <c r="AU172" s="17" t="s">
        <v>89</v>
      </c>
    </row>
    <row r="173" spans="1:47" s="2" customFormat="1" ht="18">
      <c r="A173" s="34"/>
      <c r="B173" s="35"/>
      <c r="C173" s="36"/>
      <c r="D173" s="201" t="s">
        <v>144</v>
      </c>
      <c r="E173" s="36"/>
      <c r="F173" s="206" t="s">
        <v>1004</v>
      </c>
      <c r="G173" s="36"/>
      <c r="H173" s="36"/>
      <c r="I173" s="203"/>
      <c r="J173" s="36"/>
      <c r="K173" s="36"/>
      <c r="L173" s="39"/>
      <c r="M173" s="204"/>
      <c r="N173" s="205"/>
      <c r="O173" s="71"/>
      <c r="P173" s="71"/>
      <c r="Q173" s="71"/>
      <c r="R173" s="71"/>
      <c r="S173" s="71"/>
      <c r="T173" s="72"/>
      <c r="U173" s="34"/>
      <c r="V173" s="34"/>
      <c r="W173" s="34"/>
      <c r="X173" s="34"/>
      <c r="Y173" s="34"/>
      <c r="Z173" s="34"/>
      <c r="AA173" s="34"/>
      <c r="AB173" s="34"/>
      <c r="AC173" s="34"/>
      <c r="AD173" s="34"/>
      <c r="AE173" s="34"/>
      <c r="AT173" s="17" t="s">
        <v>144</v>
      </c>
      <c r="AU173" s="17" t="s">
        <v>89</v>
      </c>
    </row>
    <row r="174" spans="2:51" s="13" customFormat="1" ht="10">
      <c r="B174" s="213"/>
      <c r="C174" s="214"/>
      <c r="D174" s="201" t="s">
        <v>244</v>
      </c>
      <c r="E174" s="215" t="s">
        <v>1</v>
      </c>
      <c r="F174" s="216" t="s">
        <v>1005</v>
      </c>
      <c r="G174" s="214"/>
      <c r="H174" s="217">
        <v>28</v>
      </c>
      <c r="I174" s="218"/>
      <c r="J174" s="214"/>
      <c r="K174" s="214"/>
      <c r="L174" s="219"/>
      <c r="M174" s="220"/>
      <c r="N174" s="221"/>
      <c r="O174" s="221"/>
      <c r="P174" s="221"/>
      <c r="Q174" s="221"/>
      <c r="R174" s="221"/>
      <c r="S174" s="221"/>
      <c r="T174" s="222"/>
      <c r="AT174" s="223" t="s">
        <v>244</v>
      </c>
      <c r="AU174" s="223" t="s">
        <v>89</v>
      </c>
      <c r="AV174" s="13" t="s">
        <v>89</v>
      </c>
      <c r="AW174" s="13" t="s">
        <v>36</v>
      </c>
      <c r="AX174" s="13" t="s">
        <v>79</v>
      </c>
      <c r="AY174" s="223" t="s">
        <v>134</v>
      </c>
    </row>
    <row r="175" spans="1:65" s="2" customFormat="1" ht="24.15" customHeight="1">
      <c r="A175" s="34"/>
      <c r="B175" s="35"/>
      <c r="C175" s="187" t="s">
        <v>203</v>
      </c>
      <c r="D175" s="187" t="s">
        <v>137</v>
      </c>
      <c r="E175" s="188" t="s">
        <v>1006</v>
      </c>
      <c r="F175" s="189" t="s">
        <v>1007</v>
      </c>
      <c r="G175" s="190" t="s">
        <v>234</v>
      </c>
      <c r="H175" s="191">
        <v>114</v>
      </c>
      <c r="I175" s="192"/>
      <c r="J175" s="193">
        <f>ROUND(I175*H175,2)</f>
        <v>0</v>
      </c>
      <c r="K175" s="194"/>
      <c r="L175" s="39"/>
      <c r="M175" s="195" t="s">
        <v>1</v>
      </c>
      <c r="N175" s="196" t="s">
        <v>44</v>
      </c>
      <c r="O175" s="71"/>
      <c r="P175" s="197">
        <f>O175*H175</f>
        <v>0</v>
      </c>
      <c r="Q175" s="197">
        <v>0.00237</v>
      </c>
      <c r="R175" s="197">
        <f>Q175*H175</f>
        <v>0.27018000000000003</v>
      </c>
      <c r="S175" s="197">
        <v>0</v>
      </c>
      <c r="T175" s="198">
        <f>S175*H175</f>
        <v>0</v>
      </c>
      <c r="U175" s="34"/>
      <c r="V175" s="34"/>
      <c r="W175" s="34"/>
      <c r="X175" s="34"/>
      <c r="Y175" s="34"/>
      <c r="Z175" s="34"/>
      <c r="AA175" s="34"/>
      <c r="AB175" s="34"/>
      <c r="AC175" s="34"/>
      <c r="AD175" s="34"/>
      <c r="AE175" s="34"/>
      <c r="AR175" s="199" t="s">
        <v>155</v>
      </c>
      <c r="AT175" s="199" t="s">
        <v>137</v>
      </c>
      <c r="AU175" s="199" t="s">
        <v>89</v>
      </c>
      <c r="AY175" s="17" t="s">
        <v>134</v>
      </c>
      <c r="BE175" s="200">
        <f>IF(N175="základní",J175,0)</f>
        <v>0</v>
      </c>
      <c r="BF175" s="200">
        <f>IF(N175="snížená",J175,0)</f>
        <v>0</v>
      </c>
      <c r="BG175" s="200">
        <f>IF(N175="zákl. přenesená",J175,0)</f>
        <v>0</v>
      </c>
      <c r="BH175" s="200">
        <f>IF(N175="sníž. přenesená",J175,0)</f>
        <v>0</v>
      </c>
      <c r="BI175" s="200">
        <f>IF(N175="nulová",J175,0)</f>
        <v>0</v>
      </c>
      <c r="BJ175" s="17" t="s">
        <v>87</v>
      </c>
      <c r="BK175" s="200">
        <f>ROUND(I175*H175,2)</f>
        <v>0</v>
      </c>
      <c r="BL175" s="17" t="s">
        <v>155</v>
      </c>
      <c r="BM175" s="199" t="s">
        <v>1008</v>
      </c>
    </row>
    <row r="176" spans="1:47" s="2" customFormat="1" ht="18">
      <c r="A176" s="34"/>
      <c r="B176" s="35"/>
      <c r="C176" s="36"/>
      <c r="D176" s="201" t="s">
        <v>143</v>
      </c>
      <c r="E176" s="36"/>
      <c r="F176" s="202" t="s">
        <v>1009</v>
      </c>
      <c r="G176" s="36"/>
      <c r="H176" s="36"/>
      <c r="I176" s="203"/>
      <c r="J176" s="36"/>
      <c r="K176" s="36"/>
      <c r="L176" s="39"/>
      <c r="M176" s="204"/>
      <c r="N176" s="205"/>
      <c r="O176" s="71"/>
      <c r="P176" s="71"/>
      <c r="Q176" s="71"/>
      <c r="R176" s="71"/>
      <c r="S176" s="71"/>
      <c r="T176" s="72"/>
      <c r="U176" s="34"/>
      <c r="V176" s="34"/>
      <c r="W176" s="34"/>
      <c r="X176" s="34"/>
      <c r="Y176" s="34"/>
      <c r="Z176" s="34"/>
      <c r="AA176" s="34"/>
      <c r="AB176" s="34"/>
      <c r="AC176" s="34"/>
      <c r="AD176" s="34"/>
      <c r="AE176" s="34"/>
      <c r="AT176" s="17" t="s">
        <v>143</v>
      </c>
      <c r="AU176" s="17" t="s">
        <v>89</v>
      </c>
    </row>
    <row r="177" spans="1:47" s="2" customFormat="1" ht="10">
      <c r="A177" s="34"/>
      <c r="B177" s="35"/>
      <c r="C177" s="36"/>
      <c r="D177" s="207" t="s">
        <v>179</v>
      </c>
      <c r="E177" s="36"/>
      <c r="F177" s="208" t="s">
        <v>1010</v>
      </c>
      <c r="G177" s="36"/>
      <c r="H177" s="36"/>
      <c r="I177" s="203"/>
      <c r="J177" s="36"/>
      <c r="K177" s="36"/>
      <c r="L177" s="39"/>
      <c r="M177" s="204"/>
      <c r="N177" s="205"/>
      <c r="O177" s="71"/>
      <c r="P177" s="71"/>
      <c r="Q177" s="71"/>
      <c r="R177" s="71"/>
      <c r="S177" s="71"/>
      <c r="T177" s="72"/>
      <c r="U177" s="34"/>
      <c r="V177" s="34"/>
      <c r="W177" s="34"/>
      <c r="X177" s="34"/>
      <c r="Y177" s="34"/>
      <c r="Z177" s="34"/>
      <c r="AA177" s="34"/>
      <c r="AB177" s="34"/>
      <c r="AC177" s="34"/>
      <c r="AD177" s="34"/>
      <c r="AE177" s="34"/>
      <c r="AT177" s="17" t="s">
        <v>179</v>
      </c>
      <c r="AU177" s="17" t="s">
        <v>89</v>
      </c>
    </row>
    <row r="178" spans="2:51" s="13" customFormat="1" ht="10">
      <c r="B178" s="213"/>
      <c r="C178" s="214"/>
      <c r="D178" s="201" t="s">
        <v>244</v>
      </c>
      <c r="E178" s="215" t="s">
        <v>1</v>
      </c>
      <c r="F178" s="216" t="s">
        <v>1011</v>
      </c>
      <c r="G178" s="214"/>
      <c r="H178" s="217">
        <v>23.44</v>
      </c>
      <c r="I178" s="218"/>
      <c r="J178" s="214"/>
      <c r="K178" s="214"/>
      <c r="L178" s="219"/>
      <c r="M178" s="220"/>
      <c r="N178" s="221"/>
      <c r="O178" s="221"/>
      <c r="P178" s="221"/>
      <c r="Q178" s="221"/>
      <c r="R178" s="221"/>
      <c r="S178" s="221"/>
      <c r="T178" s="222"/>
      <c r="AT178" s="223" t="s">
        <v>244</v>
      </c>
      <c r="AU178" s="223" t="s">
        <v>89</v>
      </c>
      <c r="AV178" s="13" t="s">
        <v>89</v>
      </c>
      <c r="AW178" s="13" t="s">
        <v>36</v>
      </c>
      <c r="AX178" s="13" t="s">
        <v>79</v>
      </c>
      <c r="AY178" s="223" t="s">
        <v>134</v>
      </c>
    </row>
    <row r="179" spans="2:51" s="13" customFormat="1" ht="10">
      <c r="B179" s="213"/>
      <c r="C179" s="214"/>
      <c r="D179" s="201" t="s">
        <v>244</v>
      </c>
      <c r="E179" s="215" t="s">
        <v>1</v>
      </c>
      <c r="F179" s="216" t="s">
        <v>1012</v>
      </c>
      <c r="G179" s="214"/>
      <c r="H179" s="217">
        <v>90.56</v>
      </c>
      <c r="I179" s="218"/>
      <c r="J179" s="214"/>
      <c r="K179" s="214"/>
      <c r="L179" s="219"/>
      <c r="M179" s="220"/>
      <c r="N179" s="221"/>
      <c r="O179" s="221"/>
      <c r="P179" s="221"/>
      <c r="Q179" s="221"/>
      <c r="R179" s="221"/>
      <c r="S179" s="221"/>
      <c r="T179" s="222"/>
      <c r="AT179" s="223" t="s">
        <v>244</v>
      </c>
      <c r="AU179" s="223" t="s">
        <v>89</v>
      </c>
      <c r="AV179" s="13" t="s">
        <v>89</v>
      </c>
      <c r="AW179" s="13" t="s">
        <v>36</v>
      </c>
      <c r="AX179" s="13" t="s">
        <v>79</v>
      </c>
      <c r="AY179" s="223" t="s">
        <v>134</v>
      </c>
    </row>
    <row r="180" spans="1:65" s="2" customFormat="1" ht="24.15" customHeight="1">
      <c r="A180" s="34"/>
      <c r="B180" s="35"/>
      <c r="C180" s="187" t="s">
        <v>210</v>
      </c>
      <c r="D180" s="187" t="s">
        <v>137</v>
      </c>
      <c r="E180" s="188" t="s">
        <v>1013</v>
      </c>
      <c r="F180" s="189" t="s">
        <v>1014</v>
      </c>
      <c r="G180" s="190" t="s">
        <v>234</v>
      </c>
      <c r="H180" s="191">
        <v>114</v>
      </c>
      <c r="I180" s="192"/>
      <c r="J180" s="193">
        <f>ROUND(I180*H180,2)</f>
        <v>0</v>
      </c>
      <c r="K180" s="194"/>
      <c r="L180" s="39"/>
      <c r="M180" s="195" t="s">
        <v>1</v>
      </c>
      <c r="N180" s="196" t="s">
        <v>44</v>
      </c>
      <c r="O180" s="71"/>
      <c r="P180" s="197">
        <f>O180*H180</f>
        <v>0</v>
      </c>
      <c r="Q180" s="197">
        <v>0</v>
      </c>
      <c r="R180" s="197">
        <f>Q180*H180</f>
        <v>0</v>
      </c>
      <c r="S180" s="197">
        <v>0</v>
      </c>
      <c r="T180" s="198">
        <f>S180*H180</f>
        <v>0</v>
      </c>
      <c r="U180" s="34"/>
      <c r="V180" s="34"/>
      <c r="W180" s="34"/>
      <c r="X180" s="34"/>
      <c r="Y180" s="34"/>
      <c r="Z180" s="34"/>
      <c r="AA180" s="34"/>
      <c r="AB180" s="34"/>
      <c r="AC180" s="34"/>
      <c r="AD180" s="34"/>
      <c r="AE180" s="34"/>
      <c r="AR180" s="199" t="s">
        <v>155</v>
      </c>
      <c r="AT180" s="199" t="s">
        <v>137</v>
      </c>
      <c r="AU180" s="199" t="s">
        <v>89</v>
      </c>
      <c r="AY180" s="17" t="s">
        <v>134</v>
      </c>
      <c r="BE180" s="200">
        <f>IF(N180="základní",J180,0)</f>
        <v>0</v>
      </c>
      <c r="BF180" s="200">
        <f>IF(N180="snížená",J180,0)</f>
        <v>0</v>
      </c>
      <c r="BG180" s="200">
        <f>IF(N180="zákl. přenesená",J180,0)</f>
        <v>0</v>
      </c>
      <c r="BH180" s="200">
        <f>IF(N180="sníž. přenesená",J180,0)</f>
        <v>0</v>
      </c>
      <c r="BI180" s="200">
        <f>IF(N180="nulová",J180,0)</f>
        <v>0</v>
      </c>
      <c r="BJ180" s="17" t="s">
        <v>87</v>
      </c>
      <c r="BK180" s="200">
        <f>ROUND(I180*H180,2)</f>
        <v>0</v>
      </c>
      <c r="BL180" s="17" t="s">
        <v>155</v>
      </c>
      <c r="BM180" s="199" t="s">
        <v>1015</v>
      </c>
    </row>
    <row r="181" spans="1:47" s="2" customFormat="1" ht="18">
      <c r="A181" s="34"/>
      <c r="B181" s="35"/>
      <c r="C181" s="36"/>
      <c r="D181" s="201" t="s">
        <v>143</v>
      </c>
      <c r="E181" s="36"/>
      <c r="F181" s="202" t="s">
        <v>1016</v>
      </c>
      <c r="G181" s="36"/>
      <c r="H181" s="36"/>
      <c r="I181" s="203"/>
      <c r="J181" s="36"/>
      <c r="K181" s="36"/>
      <c r="L181" s="39"/>
      <c r="M181" s="204"/>
      <c r="N181" s="205"/>
      <c r="O181" s="71"/>
      <c r="P181" s="71"/>
      <c r="Q181" s="71"/>
      <c r="R181" s="71"/>
      <c r="S181" s="71"/>
      <c r="T181" s="72"/>
      <c r="U181" s="34"/>
      <c r="V181" s="34"/>
      <c r="W181" s="34"/>
      <c r="X181" s="34"/>
      <c r="Y181" s="34"/>
      <c r="Z181" s="34"/>
      <c r="AA181" s="34"/>
      <c r="AB181" s="34"/>
      <c r="AC181" s="34"/>
      <c r="AD181" s="34"/>
      <c r="AE181" s="34"/>
      <c r="AT181" s="17" t="s">
        <v>143</v>
      </c>
      <c r="AU181" s="17" t="s">
        <v>89</v>
      </c>
    </row>
    <row r="182" spans="1:47" s="2" customFormat="1" ht="10">
      <c r="A182" s="34"/>
      <c r="B182" s="35"/>
      <c r="C182" s="36"/>
      <c r="D182" s="207" t="s">
        <v>179</v>
      </c>
      <c r="E182" s="36"/>
      <c r="F182" s="208" t="s">
        <v>1017</v>
      </c>
      <c r="G182" s="36"/>
      <c r="H182" s="36"/>
      <c r="I182" s="203"/>
      <c r="J182" s="36"/>
      <c r="K182" s="36"/>
      <c r="L182" s="39"/>
      <c r="M182" s="204"/>
      <c r="N182" s="205"/>
      <c r="O182" s="71"/>
      <c r="P182" s="71"/>
      <c r="Q182" s="71"/>
      <c r="R182" s="71"/>
      <c r="S182" s="71"/>
      <c r="T182" s="72"/>
      <c r="U182" s="34"/>
      <c r="V182" s="34"/>
      <c r="W182" s="34"/>
      <c r="X182" s="34"/>
      <c r="Y182" s="34"/>
      <c r="Z182" s="34"/>
      <c r="AA182" s="34"/>
      <c r="AB182" s="34"/>
      <c r="AC182" s="34"/>
      <c r="AD182" s="34"/>
      <c r="AE182" s="34"/>
      <c r="AT182" s="17" t="s">
        <v>179</v>
      </c>
      <c r="AU182" s="17" t="s">
        <v>89</v>
      </c>
    </row>
    <row r="183" spans="1:65" s="2" customFormat="1" ht="24.15" customHeight="1">
      <c r="A183" s="34"/>
      <c r="B183" s="35"/>
      <c r="C183" s="187" t="s">
        <v>215</v>
      </c>
      <c r="D183" s="187" t="s">
        <v>137</v>
      </c>
      <c r="E183" s="188" t="s">
        <v>1018</v>
      </c>
      <c r="F183" s="189" t="s">
        <v>1019</v>
      </c>
      <c r="G183" s="190" t="s">
        <v>317</v>
      </c>
      <c r="H183" s="191">
        <v>2.25</v>
      </c>
      <c r="I183" s="192"/>
      <c r="J183" s="193">
        <f>ROUND(I183*H183,2)</f>
        <v>0</v>
      </c>
      <c r="K183" s="194"/>
      <c r="L183" s="39"/>
      <c r="M183" s="195" t="s">
        <v>1</v>
      </c>
      <c r="N183" s="196" t="s">
        <v>44</v>
      </c>
      <c r="O183" s="71"/>
      <c r="P183" s="197">
        <f>O183*H183</f>
        <v>0</v>
      </c>
      <c r="Q183" s="197">
        <v>1.04359</v>
      </c>
      <c r="R183" s="197">
        <f>Q183*H183</f>
        <v>2.3480775</v>
      </c>
      <c r="S183" s="197">
        <v>0</v>
      </c>
      <c r="T183" s="198">
        <f>S183*H183</f>
        <v>0</v>
      </c>
      <c r="U183" s="34"/>
      <c r="V183" s="34"/>
      <c r="W183" s="34"/>
      <c r="X183" s="34"/>
      <c r="Y183" s="34"/>
      <c r="Z183" s="34"/>
      <c r="AA183" s="34"/>
      <c r="AB183" s="34"/>
      <c r="AC183" s="34"/>
      <c r="AD183" s="34"/>
      <c r="AE183" s="34"/>
      <c r="AR183" s="199" t="s">
        <v>155</v>
      </c>
      <c r="AT183" s="199" t="s">
        <v>137</v>
      </c>
      <c r="AU183" s="199" t="s">
        <v>89</v>
      </c>
      <c r="AY183" s="17" t="s">
        <v>134</v>
      </c>
      <c r="BE183" s="200">
        <f>IF(N183="základní",J183,0)</f>
        <v>0</v>
      </c>
      <c r="BF183" s="200">
        <f>IF(N183="snížená",J183,0)</f>
        <v>0</v>
      </c>
      <c r="BG183" s="200">
        <f>IF(N183="zákl. přenesená",J183,0)</f>
        <v>0</v>
      </c>
      <c r="BH183" s="200">
        <f>IF(N183="sníž. přenesená",J183,0)</f>
        <v>0</v>
      </c>
      <c r="BI183" s="200">
        <f>IF(N183="nulová",J183,0)</f>
        <v>0</v>
      </c>
      <c r="BJ183" s="17" t="s">
        <v>87</v>
      </c>
      <c r="BK183" s="200">
        <f>ROUND(I183*H183,2)</f>
        <v>0</v>
      </c>
      <c r="BL183" s="17" t="s">
        <v>155</v>
      </c>
      <c r="BM183" s="199" t="s">
        <v>1020</v>
      </c>
    </row>
    <row r="184" spans="1:47" s="2" customFormat="1" ht="18">
      <c r="A184" s="34"/>
      <c r="B184" s="35"/>
      <c r="C184" s="36"/>
      <c r="D184" s="201" t="s">
        <v>143</v>
      </c>
      <c r="E184" s="36"/>
      <c r="F184" s="202" t="s">
        <v>1021</v>
      </c>
      <c r="G184" s="36"/>
      <c r="H184" s="36"/>
      <c r="I184" s="203"/>
      <c r="J184" s="36"/>
      <c r="K184" s="36"/>
      <c r="L184" s="39"/>
      <c r="M184" s="204"/>
      <c r="N184" s="205"/>
      <c r="O184" s="71"/>
      <c r="P184" s="71"/>
      <c r="Q184" s="71"/>
      <c r="R184" s="71"/>
      <c r="S184" s="71"/>
      <c r="T184" s="72"/>
      <c r="U184" s="34"/>
      <c r="V184" s="34"/>
      <c r="W184" s="34"/>
      <c r="X184" s="34"/>
      <c r="Y184" s="34"/>
      <c r="Z184" s="34"/>
      <c r="AA184" s="34"/>
      <c r="AB184" s="34"/>
      <c r="AC184" s="34"/>
      <c r="AD184" s="34"/>
      <c r="AE184" s="34"/>
      <c r="AT184" s="17" t="s">
        <v>143</v>
      </c>
      <c r="AU184" s="17" t="s">
        <v>89</v>
      </c>
    </row>
    <row r="185" spans="1:65" s="2" customFormat="1" ht="21.75" customHeight="1">
      <c r="A185" s="34"/>
      <c r="B185" s="35"/>
      <c r="C185" s="187" t="s">
        <v>8</v>
      </c>
      <c r="D185" s="187" t="s">
        <v>137</v>
      </c>
      <c r="E185" s="188" t="s">
        <v>1022</v>
      </c>
      <c r="F185" s="189" t="s">
        <v>1023</v>
      </c>
      <c r="G185" s="190" t="s">
        <v>250</v>
      </c>
      <c r="H185" s="191">
        <v>0.3</v>
      </c>
      <c r="I185" s="192"/>
      <c r="J185" s="193">
        <f>ROUND(I185*H185,2)</f>
        <v>0</v>
      </c>
      <c r="K185" s="194"/>
      <c r="L185" s="39"/>
      <c r="M185" s="195" t="s">
        <v>1</v>
      </c>
      <c r="N185" s="196" t="s">
        <v>44</v>
      </c>
      <c r="O185" s="71"/>
      <c r="P185" s="197">
        <f>O185*H185</f>
        <v>0</v>
      </c>
      <c r="Q185" s="197">
        <v>0.00041</v>
      </c>
      <c r="R185" s="197">
        <f>Q185*H185</f>
        <v>0.00012299999999999998</v>
      </c>
      <c r="S185" s="197">
        <v>0</v>
      </c>
      <c r="T185" s="198">
        <f>S185*H185</f>
        <v>0</v>
      </c>
      <c r="U185" s="34"/>
      <c r="V185" s="34"/>
      <c r="W185" s="34"/>
      <c r="X185" s="34"/>
      <c r="Y185" s="34"/>
      <c r="Z185" s="34"/>
      <c r="AA185" s="34"/>
      <c r="AB185" s="34"/>
      <c r="AC185" s="34"/>
      <c r="AD185" s="34"/>
      <c r="AE185" s="34"/>
      <c r="AR185" s="199" t="s">
        <v>155</v>
      </c>
      <c r="AT185" s="199" t="s">
        <v>137</v>
      </c>
      <c r="AU185" s="199" t="s">
        <v>89</v>
      </c>
      <c r="AY185" s="17" t="s">
        <v>134</v>
      </c>
      <c r="BE185" s="200">
        <f>IF(N185="základní",J185,0)</f>
        <v>0</v>
      </c>
      <c r="BF185" s="200">
        <f>IF(N185="snížená",J185,0)</f>
        <v>0</v>
      </c>
      <c r="BG185" s="200">
        <f>IF(N185="zákl. přenesená",J185,0)</f>
        <v>0</v>
      </c>
      <c r="BH185" s="200">
        <f>IF(N185="sníž. přenesená",J185,0)</f>
        <v>0</v>
      </c>
      <c r="BI185" s="200">
        <f>IF(N185="nulová",J185,0)</f>
        <v>0</v>
      </c>
      <c r="BJ185" s="17" t="s">
        <v>87</v>
      </c>
      <c r="BK185" s="200">
        <f>ROUND(I185*H185,2)</f>
        <v>0</v>
      </c>
      <c r="BL185" s="17" t="s">
        <v>155</v>
      </c>
      <c r="BM185" s="199" t="s">
        <v>1024</v>
      </c>
    </row>
    <row r="186" spans="1:47" s="2" customFormat="1" ht="10">
      <c r="A186" s="34"/>
      <c r="B186" s="35"/>
      <c r="C186" s="36"/>
      <c r="D186" s="201" t="s">
        <v>143</v>
      </c>
      <c r="E186" s="36"/>
      <c r="F186" s="202" t="s">
        <v>1025</v>
      </c>
      <c r="G186" s="36"/>
      <c r="H186" s="36"/>
      <c r="I186" s="203"/>
      <c r="J186" s="36"/>
      <c r="K186" s="36"/>
      <c r="L186" s="39"/>
      <c r="M186" s="204"/>
      <c r="N186" s="205"/>
      <c r="O186" s="71"/>
      <c r="P186" s="71"/>
      <c r="Q186" s="71"/>
      <c r="R186" s="71"/>
      <c r="S186" s="71"/>
      <c r="T186" s="72"/>
      <c r="U186" s="34"/>
      <c r="V186" s="34"/>
      <c r="W186" s="34"/>
      <c r="X186" s="34"/>
      <c r="Y186" s="34"/>
      <c r="Z186" s="34"/>
      <c r="AA186" s="34"/>
      <c r="AB186" s="34"/>
      <c r="AC186" s="34"/>
      <c r="AD186" s="34"/>
      <c r="AE186" s="34"/>
      <c r="AT186" s="17" t="s">
        <v>143</v>
      </c>
      <c r="AU186" s="17" t="s">
        <v>89</v>
      </c>
    </row>
    <row r="187" spans="1:47" s="2" customFormat="1" ht="10">
      <c r="A187" s="34"/>
      <c r="B187" s="35"/>
      <c r="C187" s="36"/>
      <c r="D187" s="207" t="s">
        <v>179</v>
      </c>
      <c r="E187" s="36"/>
      <c r="F187" s="208" t="s">
        <v>1026</v>
      </c>
      <c r="G187" s="36"/>
      <c r="H187" s="36"/>
      <c r="I187" s="203"/>
      <c r="J187" s="36"/>
      <c r="K187" s="36"/>
      <c r="L187" s="39"/>
      <c r="M187" s="204"/>
      <c r="N187" s="205"/>
      <c r="O187" s="71"/>
      <c r="P187" s="71"/>
      <c r="Q187" s="71"/>
      <c r="R187" s="71"/>
      <c r="S187" s="71"/>
      <c r="T187" s="72"/>
      <c r="U187" s="34"/>
      <c r="V187" s="34"/>
      <c r="W187" s="34"/>
      <c r="X187" s="34"/>
      <c r="Y187" s="34"/>
      <c r="Z187" s="34"/>
      <c r="AA187" s="34"/>
      <c r="AB187" s="34"/>
      <c r="AC187" s="34"/>
      <c r="AD187" s="34"/>
      <c r="AE187" s="34"/>
      <c r="AT187" s="17" t="s">
        <v>179</v>
      </c>
      <c r="AU187" s="17" t="s">
        <v>89</v>
      </c>
    </row>
    <row r="188" spans="1:65" s="2" customFormat="1" ht="16.5" customHeight="1">
      <c r="A188" s="34"/>
      <c r="B188" s="35"/>
      <c r="C188" s="187" t="s">
        <v>344</v>
      </c>
      <c r="D188" s="187" t="s">
        <v>137</v>
      </c>
      <c r="E188" s="188" t="s">
        <v>1027</v>
      </c>
      <c r="F188" s="189" t="s">
        <v>1028</v>
      </c>
      <c r="G188" s="190" t="s">
        <v>452</v>
      </c>
      <c r="H188" s="191">
        <v>1</v>
      </c>
      <c r="I188" s="192"/>
      <c r="J188" s="193">
        <f>ROUND(I188*H188,2)</f>
        <v>0</v>
      </c>
      <c r="K188" s="194"/>
      <c r="L188" s="39"/>
      <c r="M188" s="195" t="s">
        <v>1</v>
      </c>
      <c r="N188" s="196" t="s">
        <v>44</v>
      </c>
      <c r="O188" s="71"/>
      <c r="P188" s="197">
        <f>O188*H188</f>
        <v>0</v>
      </c>
      <c r="Q188" s="197">
        <v>0</v>
      </c>
      <c r="R188" s="197">
        <f>Q188*H188</f>
        <v>0</v>
      </c>
      <c r="S188" s="197">
        <v>0</v>
      </c>
      <c r="T188" s="198">
        <f>S188*H188</f>
        <v>0</v>
      </c>
      <c r="U188" s="34"/>
      <c r="V188" s="34"/>
      <c r="W188" s="34"/>
      <c r="X188" s="34"/>
      <c r="Y188" s="34"/>
      <c r="Z188" s="34"/>
      <c r="AA188" s="34"/>
      <c r="AB188" s="34"/>
      <c r="AC188" s="34"/>
      <c r="AD188" s="34"/>
      <c r="AE188" s="34"/>
      <c r="AR188" s="199" t="s">
        <v>155</v>
      </c>
      <c r="AT188" s="199" t="s">
        <v>137</v>
      </c>
      <c r="AU188" s="199" t="s">
        <v>89</v>
      </c>
      <c r="AY188" s="17" t="s">
        <v>134</v>
      </c>
      <c r="BE188" s="200">
        <f>IF(N188="základní",J188,0)</f>
        <v>0</v>
      </c>
      <c r="BF188" s="200">
        <f>IF(N188="snížená",J188,0)</f>
        <v>0</v>
      </c>
      <c r="BG188" s="200">
        <f>IF(N188="zákl. přenesená",J188,0)</f>
        <v>0</v>
      </c>
      <c r="BH188" s="200">
        <f>IF(N188="sníž. přenesená",J188,0)</f>
        <v>0</v>
      </c>
      <c r="BI188" s="200">
        <f>IF(N188="nulová",J188,0)</f>
        <v>0</v>
      </c>
      <c r="BJ188" s="17" t="s">
        <v>87</v>
      </c>
      <c r="BK188" s="200">
        <f>ROUND(I188*H188,2)</f>
        <v>0</v>
      </c>
      <c r="BL188" s="17" t="s">
        <v>155</v>
      </c>
      <c r="BM188" s="199" t="s">
        <v>1029</v>
      </c>
    </row>
    <row r="189" spans="1:47" s="2" customFormat="1" ht="18">
      <c r="A189" s="34"/>
      <c r="B189" s="35"/>
      <c r="C189" s="36"/>
      <c r="D189" s="201" t="s">
        <v>143</v>
      </c>
      <c r="E189" s="36"/>
      <c r="F189" s="202" t="s">
        <v>1030</v>
      </c>
      <c r="G189" s="36"/>
      <c r="H189" s="36"/>
      <c r="I189" s="203"/>
      <c r="J189" s="36"/>
      <c r="K189" s="36"/>
      <c r="L189" s="39"/>
      <c r="M189" s="204"/>
      <c r="N189" s="205"/>
      <c r="O189" s="71"/>
      <c r="P189" s="71"/>
      <c r="Q189" s="71"/>
      <c r="R189" s="71"/>
      <c r="S189" s="71"/>
      <c r="T189" s="72"/>
      <c r="U189" s="34"/>
      <c r="V189" s="34"/>
      <c r="W189" s="34"/>
      <c r="X189" s="34"/>
      <c r="Y189" s="34"/>
      <c r="Z189" s="34"/>
      <c r="AA189" s="34"/>
      <c r="AB189" s="34"/>
      <c r="AC189" s="34"/>
      <c r="AD189" s="34"/>
      <c r="AE189" s="34"/>
      <c r="AT189" s="17" t="s">
        <v>143</v>
      </c>
      <c r="AU189" s="17" t="s">
        <v>89</v>
      </c>
    </row>
    <row r="190" spans="1:47" s="2" customFormat="1" ht="27">
      <c r="A190" s="34"/>
      <c r="B190" s="35"/>
      <c r="C190" s="36"/>
      <c r="D190" s="201" t="s">
        <v>144</v>
      </c>
      <c r="E190" s="36"/>
      <c r="F190" s="206" t="s">
        <v>1031</v>
      </c>
      <c r="G190" s="36"/>
      <c r="H190" s="36"/>
      <c r="I190" s="203"/>
      <c r="J190" s="36"/>
      <c r="K190" s="36"/>
      <c r="L190" s="39"/>
      <c r="M190" s="204"/>
      <c r="N190" s="205"/>
      <c r="O190" s="71"/>
      <c r="P190" s="71"/>
      <c r="Q190" s="71"/>
      <c r="R190" s="71"/>
      <c r="S190" s="71"/>
      <c r="T190" s="72"/>
      <c r="U190" s="34"/>
      <c r="V190" s="34"/>
      <c r="W190" s="34"/>
      <c r="X190" s="34"/>
      <c r="Y190" s="34"/>
      <c r="Z190" s="34"/>
      <c r="AA190" s="34"/>
      <c r="AB190" s="34"/>
      <c r="AC190" s="34"/>
      <c r="AD190" s="34"/>
      <c r="AE190" s="34"/>
      <c r="AT190" s="17" t="s">
        <v>144</v>
      </c>
      <c r="AU190" s="17" t="s">
        <v>89</v>
      </c>
    </row>
    <row r="191" spans="1:65" s="2" customFormat="1" ht="16.5" customHeight="1">
      <c r="A191" s="34"/>
      <c r="B191" s="35"/>
      <c r="C191" s="187" t="s">
        <v>354</v>
      </c>
      <c r="D191" s="187" t="s">
        <v>137</v>
      </c>
      <c r="E191" s="188" t="s">
        <v>1032</v>
      </c>
      <c r="F191" s="189" t="s">
        <v>1033</v>
      </c>
      <c r="G191" s="190" t="s">
        <v>250</v>
      </c>
      <c r="H191" s="191">
        <v>22.3</v>
      </c>
      <c r="I191" s="192"/>
      <c r="J191" s="193">
        <f>ROUND(I191*H191,2)</f>
        <v>0</v>
      </c>
      <c r="K191" s="194"/>
      <c r="L191" s="39"/>
      <c r="M191" s="195" t="s">
        <v>1</v>
      </c>
      <c r="N191" s="196" t="s">
        <v>44</v>
      </c>
      <c r="O191" s="71"/>
      <c r="P191" s="197">
        <f>O191*H191</f>
        <v>0</v>
      </c>
      <c r="Q191" s="197">
        <v>0.0124</v>
      </c>
      <c r="R191" s="197">
        <f>Q191*H191</f>
        <v>0.27652</v>
      </c>
      <c r="S191" s="197">
        <v>0</v>
      </c>
      <c r="T191" s="198">
        <f>S191*H191</f>
        <v>0</v>
      </c>
      <c r="U191" s="34"/>
      <c r="V191" s="34"/>
      <c r="W191" s="34"/>
      <c r="X191" s="34"/>
      <c r="Y191" s="34"/>
      <c r="Z191" s="34"/>
      <c r="AA191" s="34"/>
      <c r="AB191" s="34"/>
      <c r="AC191" s="34"/>
      <c r="AD191" s="34"/>
      <c r="AE191" s="34"/>
      <c r="AR191" s="199" t="s">
        <v>155</v>
      </c>
      <c r="AT191" s="199" t="s">
        <v>137</v>
      </c>
      <c r="AU191" s="199" t="s">
        <v>89</v>
      </c>
      <c r="AY191" s="17" t="s">
        <v>134</v>
      </c>
      <c r="BE191" s="200">
        <f>IF(N191="základní",J191,0)</f>
        <v>0</v>
      </c>
      <c r="BF191" s="200">
        <f>IF(N191="snížená",J191,0)</f>
        <v>0</v>
      </c>
      <c r="BG191" s="200">
        <f>IF(N191="zákl. přenesená",J191,0)</f>
        <v>0</v>
      </c>
      <c r="BH191" s="200">
        <f>IF(N191="sníž. přenesená",J191,0)</f>
        <v>0</v>
      </c>
      <c r="BI191" s="200">
        <f>IF(N191="nulová",J191,0)</f>
        <v>0</v>
      </c>
      <c r="BJ191" s="17" t="s">
        <v>87</v>
      </c>
      <c r="BK191" s="200">
        <f>ROUND(I191*H191,2)</f>
        <v>0</v>
      </c>
      <c r="BL191" s="17" t="s">
        <v>155</v>
      </c>
      <c r="BM191" s="199" t="s">
        <v>1034</v>
      </c>
    </row>
    <row r="192" spans="1:47" s="2" customFormat="1" ht="18">
      <c r="A192" s="34"/>
      <c r="B192" s="35"/>
      <c r="C192" s="36"/>
      <c r="D192" s="201" t="s">
        <v>143</v>
      </c>
      <c r="E192" s="36"/>
      <c r="F192" s="202" t="s">
        <v>1035</v>
      </c>
      <c r="G192" s="36"/>
      <c r="H192" s="36"/>
      <c r="I192" s="203"/>
      <c r="J192" s="36"/>
      <c r="K192" s="36"/>
      <c r="L192" s="39"/>
      <c r="M192" s="204"/>
      <c r="N192" s="205"/>
      <c r="O192" s="71"/>
      <c r="P192" s="71"/>
      <c r="Q192" s="71"/>
      <c r="R192" s="71"/>
      <c r="S192" s="71"/>
      <c r="T192" s="72"/>
      <c r="U192" s="34"/>
      <c r="V192" s="34"/>
      <c r="W192" s="34"/>
      <c r="X192" s="34"/>
      <c r="Y192" s="34"/>
      <c r="Z192" s="34"/>
      <c r="AA192" s="34"/>
      <c r="AB192" s="34"/>
      <c r="AC192" s="34"/>
      <c r="AD192" s="34"/>
      <c r="AE192" s="34"/>
      <c r="AT192" s="17" t="s">
        <v>143</v>
      </c>
      <c r="AU192" s="17" t="s">
        <v>89</v>
      </c>
    </row>
    <row r="193" spans="1:47" s="2" customFormat="1" ht="36">
      <c r="A193" s="34"/>
      <c r="B193" s="35"/>
      <c r="C193" s="36"/>
      <c r="D193" s="201" t="s">
        <v>144</v>
      </c>
      <c r="E193" s="36"/>
      <c r="F193" s="206" t="s">
        <v>1036</v>
      </c>
      <c r="G193" s="36"/>
      <c r="H193" s="36"/>
      <c r="I193" s="203"/>
      <c r="J193" s="36"/>
      <c r="K193" s="36"/>
      <c r="L193" s="39"/>
      <c r="M193" s="204"/>
      <c r="N193" s="205"/>
      <c r="O193" s="71"/>
      <c r="P193" s="71"/>
      <c r="Q193" s="71"/>
      <c r="R193" s="71"/>
      <c r="S193" s="71"/>
      <c r="T193" s="72"/>
      <c r="U193" s="34"/>
      <c r="V193" s="34"/>
      <c r="W193" s="34"/>
      <c r="X193" s="34"/>
      <c r="Y193" s="34"/>
      <c r="Z193" s="34"/>
      <c r="AA193" s="34"/>
      <c r="AB193" s="34"/>
      <c r="AC193" s="34"/>
      <c r="AD193" s="34"/>
      <c r="AE193" s="34"/>
      <c r="AT193" s="17" t="s">
        <v>144</v>
      </c>
      <c r="AU193" s="17" t="s">
        <v>89</v>
      </c>
    </row>
    <row r="194" spans="2:63" s="12" customFormat="1" ht="22.75" customHeight="1">
      <c r="B194" s="171"/>
      <c r="C194" s="172"/>
      <c r="D194" s="173" t="s">
        <v>78</v>
      </c>
      <c r="E194" s="185" t="s">
        <v>155</v>
      </c>
      <c r="F194" s="185" t="s">
        <v>384</v>
      </c>
      <c r="G194" s="172"/>
      <c r="H194" s="172"/>
      <c r="I194" s="175"/>
      <c r="J194" s="186">
        <f>BK194</f>
        <v>0</v>
      </c>
      <c r="K194" s="172"/>
      <c r="L194" s="177"/>
      <c r="M194" s="178"/>
      <c r="N194" s="179"/>
      <c r="O194" s="179"/>
      <c r="P194" s="180">
        <f>SUM(P195:P199)</f>
        <v>0</v>
      </c>
      <c r="Q194" s="179"/>
      <c r="R194" s="180">
        <f>SUM(R195:R199)</f>
        <v>0</v>
      </c>
      <c r="S194" s="179"/>
      <c r="T194" s="181">
        <f>SUM(T195:T199)</f>
        <v>0</v>
      </c>
      <c r="AR194" s="182" t="s">
        <v>87</v>
      </c>
      <c r="AT194" s="183" t="s">
        <v>78</v>
      </c>
      <c r="AU194" s="183" t="s">
        <v>87</v>
      </c>
      <c r="AY194" s="182" t="s">
        <v>134</v>
      </c>
      <c r="BK194" s="184">
        <f>SUM(BK195:BK199)</f>
        <v>0</v>
      </c>
    </row>
    <row r="195" spans="1:65" s="2" customFormat="1" ht="24.15" customHeight="1">
      <c r="A195" s="34"/>
      <c r="B195" s="35"/>
      <c r="C195" s="187" t="s">
        <v>361</v>
      </c>
      <c r="D195" s="187" t="s">
        <v>137</v>
      </c>
      <c r="E195" s="188" t="s">
        <v>1037</v>
      </c>
      <c r="F195" s="189" t="s">
        <v>1038</v>
      </c>
      <c r="G195" s="190" t="s">
        <v>234</v>
      </c>
      <c r="H195" s="191">
        <v>42</v>
      </c>
      <c r="I195" s="192"/>
      <c r="J195" s="193">
        <f>ROUND(I195*H195,2)</f>
        <v>0</v>
      </c>
      <c r="K195" s="194"/>
      <c r="L195" s="39"/>
      <c r="M195" s="195" t="s">
        <v>1</v>
      </c>
      <c r="N195" s="196" t="s">
        <v>44</v>
      </c>
      <c r="O195" s="71"/>
      <c r="P195" s="197">
        <f>O195*H195</f>
        <v>0</v>
      </c>
      <c r="Q195" s="197">
        <v>0</v>
      </c>
      <c r="R195" s="197">
        <f>Q195*H195</f>
        <v>0</v>
      </c>
      <c r="S195" s="197">
        <v>0</v>
      </c>
      <c r="T195" s="198">
        <f>S195*H195</f>
        <v>0</v>
      </c>
      <c r="U195" s="34"/>
      <c r="V195" s="34"/>
      <c r="W195" s="34"/>
      <c r="X195" s="34"/>
      <c r="Y195" s="34"/>
      <c r="Z195" s="34"/>
      <c r="AA195" s="34"/>
      <c r="AB195" s="34"/>
      <c r="AC195" s="34"/>
      <c r="AD195" s="34"/>
      <c r="AE195" s="34"/>
      <c r="AR195" s="199" t="s">
        <v>155</v>
      </c>
      <c r="AT195" s="199" t="s">
        <v>137</v>
      </c>
      <c r="AU195" s="199" t="s">
        <v>89</v>
      </c>
      <c r="AY195" s="17" t="s">
        <v>134</v>
      </c>
      <c r="BE195" s="200">
        <f>IF(N195="základní",J195,0)</f>
        <v>0</v>
      </c>
      <c r="BF195" s="200">
        <f>IF(N195="snížená",J195,0)</f>
        <v>0</v>
      </c>
      <c r="BG195" s="200">
        <f>IF(N195="zákl. přenesená",J195,0)</f>
        <v>0</v>
      </c>
      <c r="BH195" s="200">
        <f>IF(N195="sníž. přenesená",J195,0)</f>
        <v>0</v>
      </c>
      <c r="BI195" s="200">
        <f>IF(N195="nulová",J195,0)</f>
        <v>0</v>
      </c>
      <c r="BJ195" s="17" t="s">
        <v>87</v>
      </c>
      <c r="BK195" s="200">
        <f>ROUND(I195*H195,2)</f>
        <v>0</v>
      </c>
      <c r="BL195" s="17" t="s">
        <v>155</v>
      </c>
      <c r="BM195" s="199" t="s">
        <v>1039</v>
      </c>
    </row>
    <row r="196" spans="1:47" s="2" customFormat="1" ht="18">
      <c r="A196" s="34"/>
      <c r="B196" s="35"/>
      <c r="C196" s="36"/>
      <c r="D196" s="201" t="s">
        <v>143</v>
      </c>
      <c r="E196" s="36"/>
      <c r="F196" s="202" t="s">
        <v>1040</v>
      </c>
      <c r="G196" s="36"/>
      <c r="H196" s="36"/>
      <c r="I196" s="203"/>
      <c r="J196" s="36"/>
      <c r="K196" s="36"/>
      <c r="L196" s="39"/>
      <c r="M196" s="204"/>
      <c r="N196" s="205"/>
      <c r="O196" s="71"/>
      <c r="P196" s="71"/>
      <c r="Q196" s="71"/>
      <c r="R196" s="71"/>
      <c r="S196" s="71"/>
      <c r="T196" s="72"/>
      <c r="U196" s="34"/>
      <c r="V196" s="34"/>
      <c r="W196" s="34"/>
      <c r="X196" s="34"/>
      <c r="Y196" s="34"/>
      <c r="Z196" s="34"/>
      <c r="AA196" s="34"/>
      <c r="AB196" s="34"/>
      <c r="AC196" s="34"/>
      <c r="AD196" s="34"/>
      <c r="AE196" s="34"/>
      <c r="AT196" s="17" t="s">
        <v>143</v>
      </c>
      <c r="AU196" s="17" t="s">
        <v>89</v>
      </c>
    </row>
    <row r="197" spans="1:47" s="2" customFormat="1" ht="10">
      <c r="A197" s="34"/>
      <c r="B197" s="35"/>
      <c r="C197" s="36"/>
      <c r="D197" s="207" t="s">
        <v>179</v>
      </c>
      <c r="E197" s="36"/>
      <c r="F197" s="208" t="s">
        <v>1041</v>
      </c>
      <c r="G197" s="36"/>
      <c r="H197" s="36"/>
      <c r="I197" s="203"/>
      <c r="J197" s="36"/>
      <c r="K197" s="36"/>
      <c r="L197" s="39"/>
      <c r="M197" s="204"/>
      <c r="N197" s="205"/>
      <c r="O197" s="71"/>
      <c r="P197" s="71"/>
      <c r="Q197" s="71"/>
      <c r="R197" s="71"/>
      <c r="S197" s="71"/>
      <c r="T197" s="72"/>
      <c r="U197" s="34"/>
      <c r="V197" s="34"/>
      <c r="W197" s="34"/>
      <c r="X197" s="34"/>
      <c r="Y197" s="34"/>
      <c r="Z197" s="34"/>
      <c r="AA197" s="34"/>
      <c r="AB197" s="34"/>
      <c r="AC197" s="34"/>
      <c r="AD197" s="34"/>
      <c r="AE197" s="34"/>
      <c r="AT197" s="17" t="s">
        <v>179</v>
      </c>
      <c r="AU197" s="17" t="s">
        <v>89</v>
      </c>
    </row>
    <row r="198" spans="1:47" s="2" customFormat="1" ht="18">
      <c r="A198" s="34"/>
      <c r="B198" s="35"/>
      <c r="C198" s="36"/>
      <c r="D198" s="201" t="s">
        <v>144</v>
      </c>
      <c r="E198" s="36"/>
      <c r="F198" s="206" t="s">
        <v>1042</v>
      </c>
      <c r="G198" s="36"/>
      <c r="H198" s="36"/>
      <c r="I198" s="203"/>
      <c r="J198" s="36"/>
      <c r="K198" s="36"/>
      <c r="L198" s="39"/>
      <c r="M198" s="204"/>
      <c r="N198" s="205"/>
      <c r="O198" s="71"/>
      <c r="P198" s="71"/>
      <c r="Q198" s="71"/>
      <c r="R198" s="71"/>
      <c r="S198" s="71"/>
      <c r="T198" s="72"/>
      <c r="U198" s="34"/>
      <c r="V198" s="34"/>
      <c r="W198" s="34"/>
      <c r="X198" s="34"/>
      <c r="Y198" s="34"/>
      <c r="Z198" s="34"/>
      <c r="AA198" s="34"/>
      <c r="AB198" s="34"/>
      <c r="AC198" s="34"/>
      <c r="AD198" s="34"/>
      <c r="AE198" s="34"/>
      <c r="AT198" s="17" t="s">
        <v>144</v>
      </c>
      <c r="AU198" s="17" t="s">
        <v>89</v>
      </c>
    </row>
    <row r="199" spans="2:51" s="13" customFormat="1" ht="10">
      <c r="B199" s="213"/>
      <c r="C199" s="214"/>
      <c r="D199" s="201" t="s">
        <v>244</v>
      </c>
      <c r="E199" s="215" t="s">
        <v>1</v>
      </c>
      <c r="F199" s="216" t="s">
        <v>1043</v>
      </c>
      <c r="G199" s="214"/>
      <c r="H199" s="217">
        <v>42</v>
      </c>
      <c r="I199" s="218"/>
      <c r="J199" s="214"/>
      <c r="K199" s="214"/>
      <c r="L199" s="219"/>
      <c r="M199" s="220"/>
      <c r="N199" s="221"/>
      <c r="O199" s="221"/>
      <c r="P199" s="221"/>
      <c r="Q199" s="221"/>
      <c r="R199" s="221"/>
      <c r="S199" s="221"/>
      <c r="T199" s="222"/>
      <c r="AT199" s="223" t="s">
        <v>244</v>
      </c>
      <c r="AU199" s="223" t="s">
        <v>89</v>
      </c>
      <c r="AV199" s="13" t="s">
        <v>89</v>
      </c>
      <c r="AW199" s="13" t="s">
        <v>36</v>
      </c>
      <c r="AX199" s="13" t="s">
        <v>79</v>
      </c>
      <c r="AY199" s="223" t="s">
        <v>134</v>
      </c>
    </row>
    <row r="200" spans="2:63" s="12" customFormat="1" ht="22.75" customHeight="1">
      <c r="B200" s="171"/>
      <c r="C200" s="172"/>
      <c r="D200" s="173" t="s">
        <v>78</v>
      </c>
      <c r="E200" s="185" t="s">
        <v>166</v>
      </c>
      <c r="F200" s="185" t="s">
        <v>1044</v>
      </c>
      <c r="G200" s="172"/>
      <c r="H200" s="172"/>
      <c r="I200" s="175"/>
      <c r="J200" s="186">
        <f>BK200</f>
        <v>0</v>
      </c>
      <c r="K200" s="172"/>
      <c r="L200" s="177"/>
      <c r="M200" s="178"/>
      <c r="N200" s="179"/>
      <c r="O200" s="179"/>
      <c r="P200" s="180">
        <f>SUM(P201:P203)</f>
        <v>0</v>
      </c>
      <c r="Q200" s="179"/>
      <c r="R200" s="180">
        <f>SUM(R201:R203)</f>
        <v>0.0027601200000000005</v>
      </c>
      <c r="S200" s="179"/>
      <c r="T200" s="181">
        <f>SUM(T201:T203)</f>
        <v>0</v>
      </c>
      <c r="AR200" s="182" t="s">
        <v>87</v>
      </c>
      <c r="AT200" s="183" t="s">
        <v>78</v>
      </c>
      <c r="AU200" s="183" t="s">
        <v>87</v>
      </c>
      <c r="AY200" s="182" t="s">
        <v>134</v>
      </c>
      <c r="BK200" s="184">
        <f>SUM(BK201:BK203)</f>
        <v>0</v>
      </c>
    </row>
    <row r="201" spans="1:65" s="2" customFormat="1" ht="16.5" customHeight="1">
      <c r="A201" s="34"/>
      <c r="B201" s="35"/>
      <c r="C201" s="187" t="s">
        <v>366</v>
      </c>
      <c r="D201" s="187" t="s">
        <v>137</v>
      </c>
      <c r="E201" s="188" t="s">
        <v>1045</v>
      </c>
      <c r="F201" s="189" t="s">
        <v>1046</v>
      </c>
      <c r="G201" s="190" t="s">
        <v>234</v>
      </c>
      <c r="H201" s="191">
        <v>8.364</v>
      </c>
      <c r="I201" s="192"/>
      <c r="J201" s="193">
        <f>ROUND(I201*H201,2)</f>
        <v>0</v>
      </c>
      <c r="K201" s="194"/>
      <c r="L201" s="39"/>
      <c r="M201" s="195" t="s">
        <v>1</v>
      </c>
      <c r="N201" s="196" t="s">
        <v>44</v>
      </c>
      <c r="O201" s="71"/>
      <c r="P201" s="197">
        <f>O201*H201</f>
        <v>0</v>
      </c>
      <c r="Q201" s="197">
        <v>0.00033</v>
      </c>
      <c r="R201" s="197">
        <f>Q201*H201</f>
        <v>0.0027601200000000005</v>
      </c>
      <c r="S201" s="197">
        <v>0</v>
      </c>
      <c r="T201" s="198">
        <f>S201*H201</f>
        <v>0</v>
      </c>
      <c r="U201" s="34"/>
      <c r="V201" s="34"/>
      <c r="W201" s="34"/>
      <c r="X201" s="34"/>
      <c r="Y201" s="34"/>
      <c r="Z201" s="34"/>
      <c r="AA201" s="34"/>
      <c r="AB201" s="34"/>
      <c r="AC201" s="34"/>
      <c r="AD201" s="34"/>
      <c r="AE201" s="34"/>
      <c r="AR201" s="199" t="s">
        <v>155</v>
      </c>
      <c r="AT201" s="199" t="s">
        <v>137</v>
      </c>
      <c r="AU201" s="199" t="s">
        <v>89</v>
      </c>
      <c r="AY201" s="17" t="s">
        <v>134</v>
      </c>
      <c r="BE201" s="200">
        <f>IF(N201="základní",J201,0)</f>
        <v>0</v>
      </c>
      <c r="BF201" s="200">
        <f>IF(N201="snížená",J201,0)</f>
        <v>0</v>
      </c>
      <c r="BG201" s="200">
        <f>IF(N201="zákl. přenesená",J201,0)</f>
        <v>0</v>
      </c>
      <c r="BH201" s="200">
        <f>IF(N201="sníž. přenesená",J201,0)</f>
        <v>0</v>
      </c>
      <c r="BI201" s="200">
        <f>IF(N201="nulová",J201,0)</f>
        <v>0</v>
      </c>
      <c r="BJ201" s="17" t="s">
        <v>87</v>
      </c>
      <c r="BK201" s="200">
        <f>ROUND(I201*H201,2)</f>
        <v>0</v>
      </c>
      <c r="BL201" s="17" t="s">
        <v>155</v>
      </c>
      <c r="BM201" s="199" t="s">
        <v>1047</v>
      </c>
    </row>
    <row r="202" spans="1:47" s="2" customFormat="1" ht="10">
      <c r="A202" s="34"/>
      <c r="B202" s="35"/>
      <c r="C202" s="36"/>
      <c r="D202" s="201" t="s">
        <v>143</v>
      </c>
      <c r="E202" s="36"/>
      <c r="F202" s="202" t="s">
        <v>1048</v>
      </c>
      <c r="G202" s="36"/>
      <c r="H202" s="36"/>
      <c r="I202" s="203"/>
      <c r="J202" s="36"/>
      <c r="K202" s="36"/>
      <c r="L202" s="39"/>
      <c r="M202" s="204"/>
      <c r="N202" s="205"/>
      <c r="O202" s="71"/>
      <c r="P202" s="71"/>
      <c r="Q202" s="71"/>
      <c r="R202" s="71"/>
      <c r="S202" s="71"/>
      <c r="T202" s="72"/>
      <c r="U202" s="34"/>
      <c r="V202" s="34"/>
      <c r="W202" s="34"/>
      <c r="X202" s="34"/>
      <c r="Y202" s="34"/>
      <c r="Z202" s="34"/>
      <c r="AA202" s="34"/>
      <c r="AB202" s="34"/>
      <c r="AC202" s="34"/>
      <c r="AD202" s="34"/>
      <c r="AE202" s="34"/>
      <c r="AT202" s="17" t="s">
        <v>143</v>
      </c>
      <c r="AU202" s="17" t="s">
        <v>89</v>
      </c>
    </row>
    <row r="203" spans="2:51" s="13" customFormat="1" ht="10">
      <c r="B203" s="213"/>
      <c r="C203" s="214"/>
      <c r="D203" s="201" t="s">
        <v>244</v>
      </c>
      <c r="E203" s="215" t="s">
        <v>1</v>
      </c>
      <c r="F203" s="216" t="s">
        <v>1049</v>
      </c>
      <c r="G203" s="214"/>
      <c r="H203" s="217">
        <v>8.364</v>
      </c>
      <c r="I203" s="218"/>
      <c r="J203" s="214"/>
      <c r="K203" s="214"/>
      <c r="L203" s="219"/>
      <c r="M203" s="220"/>
      <c r="N203" s="221"/>
      <c r="O203" s="221"/>
      <c r="P203" s="221"/>
      <c r="Q203" s="221"/>
      <c r="R203" s="221"/>
      <c r="S203" s="221"/>
      <c r="T203" s="222"/>
      <c r="AT203" s="223" t="s">
        <v>244</v>
      </c>
      <c r="AU203" s="223" t="s">
        <v>89</v>
      </c>
      <c r="AV203" s="13" t="s">
        <v>89</v>
      </c>
      <c r="AW203" s="13" t="s">
        <v>36</v>
      </c>
      <c r="AX203" s="13" t="s">
        <v>87</v>
      </c>
      <c r="AY203" s="223" t="s">
        <v>134</v>
      </c>
    </row>
    <row r="204" spans="2:63" s="12" customFormat="1" ht="22.75" customHeight="1">
      <c r="B204" s="171"/>
      <c r="C204" s="172"/>
      <c r="D204" s="173" t="s">
        <v>78</v>
      </c>
      <c r="E204" s="185" t="s">
        <v>184</v>
      </c>
      <c r="F204" s="185" t="s">
        <v>505</v>
      </c>
      <c r="G204" s="172"/>
      <c r="H204" s="172"/>
      <c r="I204" s="175"/>
      <c r="J204" s="186">
        <f>BK204</f>
        <v>0</v>
      </c>
      <c r="K204" s="172"/>
      <c r="L204" s="177"/>
      <c r="M204" s="178"/>
      <c r="N204" s="179"/>
      <c r="O204" s="179"/>
      <c r="P204" s="180">
        <f>SUM(P205:P219)</f>
        <v>0</v>
      </c>
      <c r="Q204" s="179"/>
      <c r="R204" s="180">
        <f>SUM(R205:R219)</f>
        <v>0.35871</v>
      </c>
      <c r="S204" s="179"/>
      <c r="T204" s="181">
        <f>SUM(T205:T219)</f>
        <v>0.039599999999999996</v>
      </c>
      <c r="AR204" s="182" t="s">
        <v>87</v>
      </c>
      <c r="AT204" s="183" t="s">
        <v>78</v>
      </c>
      <c r="AU204" s="183" t="s">
        <v>87</v>
      </c>
      <c r="AY204" s="182" t="s">
        <v>134</v>
      </c>
      <c r="BK204" s="184">
        <f>SUM(BK205:BK219)</f>
        <v>0</v>
      </c>
    </row>
    <row r="205" spans="1:65" s="2" customFormat="1" ht="16.5" customHeight="1">
      <c r="A205" s="34"/>
      <c r="B205" s="35"/>
      <c r="C205" s="187" t="s">
        <v>373</v>
      </c>
      <c r="D205" s="187" t="s">
        <v>137</v>
      </c>
      <c r="E205" s="188" t="s">
        <v>1050</v>
      </c>
      <c r="F205" s="189" t="s">
        <v>1051</v>
      </c>
      <c r="G205" s="190" t="s">
        <v>250</v>
      </c>
      <c r="H205" s="191">
        <v>5.7</v>
      </c>
      <c r="I205" s="192"/>
      <c r="J205" s="193">
        <f>ROUND(I205*H205,2)</f>
        <v>0</v>
      </c>
      <c r="K205" s="194"/>
      <c r="L205" s="39"/>
      <c r="M205" s="195" t="s">
        <v>1</v>
      </c>
      <c r="N205" s="196" t="s">
        <v>44</v>
      </c>
      <c r="O205" s="71"/>
      <c r="P205" s="197">
        <f>O205*H205</f>
        <v>0</v>
      </c>
      <c r="Q205" s="197">
        <v>0.04008</v>
      </c>
      <c r="R205" s="197">
        <f>Q205*H205</f>
        <v>0.228456</v>
      </c>
      <c r="S205" s="197">
        <v>0</v>
      </c>
      <c r="T205" s="198">
        <f>S205*H205</f>
        <v>0</v>
      </c>
      <c r="U205" s="34"/>
      <c r="V205" s="34"/>
      <c r="W205" s="34"/>
      <c r="X205" s="34"/>
      <c r="Y205" s="34"/>
      <c r="Z205" s="34"/>
      <c r="AA205" s="34"/>
      <c r="AB205" s="34"/>
      <c r="AC205" s="34"/>
      <c r="AD205" s="34"/>
      <c r="AE205" s="34"/>
      <c r="AR205" s="199" t="s">
        <v>155</v>
      </c>
      <c r="AT205" s="199" t="s">
        <v>137</v>
      </c>
      <c r="AU205" s="199" t="s">
        <v>89</v>
      </c>
      <c r="AY205" s="17" t="s">
        <v>134</v>
      </c>
      <c r="BE205" s="200">
        <f>IF(N205="základní",J205,0)</f>
        <v>0</v>
      </c>
      <c r="BF205" s="200">
        <f>IF(N205="snížená",J205,0)</f>
        <v>0</v>
      </c>
      <c r="BG205" s="200">
        <f>IF(N205="zákl. přenesená",J205,0)</f>
        <v>0</v>
      </c>
      <c r="BH205" s="200">
        <f>IF(N205="sníž. přenesená",J205,0)</f>
        <v>0</v>
      </c>
      <c r="BI205" s="200">
        <f>IF(N205="nulová",J205,0)</f>
        <v>0</v>
      </c>
      <c r="BJ205" s="17" t="s">
        <v>87</v>
      </c>
      <c r="BK205" s="200">
        <f>ROUND(I205*H205,2)</f>
        <v>0</v>
      </c>
      <c r="BL205" s="17" t="s">
        <v>155</v>
      </c>
      <c r="BM205" s="199" t="s">
        <v>1052</v>
      </c>
    </row>
    <row r="206" spans="1:47" s="2" customFormat="1" ht="10">
      <c r="A206" s="34"/>
      <c r="B206" s="35"/>
      <c r="C206" s="36"/>
      <c r="D206" s="201" t="s">
        <v>143</v>
      </c>
      <c r="E206" s="36"/>
      <c r="F206" s="202" t="s">
        <v>1051</v>
      </c>
      <c r="G206" s="36"/>
      <c r="H206" s="36"/>
      <c r="I206" s="203"/>
      <c r="J206" s="36"/>
      <c r="K206" s="36"/>
      <c r="L206" s="39"/>
      <c r="M206" s="204"/>
      <c r="N206" s="205"/>
      <c r="O206" s="71"/>
      <c r="P206" s="71"/>
      <c r="Q206" s="71"/>
      <c r="R206" s="71"/>
      <c r="S206" s="71"/>
      <c r="T206" s="72"/>
      <c r="U206" s="34"/>
      <c r="V206" s="34"/>
      <c r="W206" s="34"/>
      <c r="X206" s="34"/>
      <c r="Y206" s="34"/>
      <c r="Z206" s="34"/>
      <c r="AA206" s="34"/>
      <c r="AB206" s="34"/>
      <c r="AC206" s="34"/>
      <c r="AD206" s="34"/>
      <c r="AE206" s="34"/>
      <c r="AT206" s="17" t="s">
        <v>143</v>
      </c>
      <c r="AU206" s="17" t="s">
        <v>89</v>
      </c>
    </row>
    <row r="207" spans="1:47" s="2" customFormat="1" ht="10">
      <c r="A207" s="34"/>
      <c r="B207" s="35"/>
      <c r="C207" s="36"/>
      <c r="D207" s="207" t="s">
        <v>179</v>
      </c>
      <c r="E207" s="36"/>
      <c r="F207" s="208" t="s">
        <v>1053</v>
      </c>
      <c r="G207" s="36"/>
      <c r="H207" s="36"/>
      <c r="I207" s="203"/>
      <c r="J207" s="36"/>
      <c r="K207" s="36"/>
      <c r="L207" s="39"/>
      <c r="M207" s="204"/>
      <c r="N207" s="205"/>
      <c r="O207" s="71"/>
      <c r="P207" s="71"/>
      <c r="Q207" s="71"/>
      <c r="R207" s="71"/>
      <c r="S207" s="71"/>
      <c r="T207" s="72"/>
      <c r="U207" s="34"/>
      <c r="V207" s="34"/>
      <c r="W207" s="34"/>
      <c r="X207" s="34"/>
      <c r="Y207" s="34"/>
      <c r="Z207" s="34"/>
      <c r="AA207" s="34"/>
      <c r="AB207" s="34"/>
      <c r="AC207" s="34"/>
      <c r="AD207" s="34"/>
      <c r="AE207" s="34"/>
      <c r="AT207" s="17" t="s">
        <v>179</v>
      </c>
      <c r="AU207" s="17" t="s">
        <v>89</v>
      </c>
    </row>
    <row r="208" spans="1:47" s="2" customFormat="1" ht="90">
      <c r="A208" s="34"/>
      <c r="B208" s="35"/>
      <c r="C208" s="36"/>
      <c r="D208" s="201" t="s">
        <v>181</v>
      </c>
      <c r="E208" s="36"/>
      <c r="F208" s="206" t="s">
        <v>1054</v>
      </c>
      <c r="G208" s="36"/>
      <c r="H208" s="36"/>
      <c r="I208" s="203"/>
      <c r="J208" s="36"/>
      <c r="K208" s="36"/>
      <c r="L208" s="39"/>
      <c r="M208" s="204"/>
      <c r="N208" s="205"/>
      <c r="O208" s="71"/>
      <c r="P208" s="71"/>
      <c r="Q208" s="71"/>
      <c r="R208" s="71"/>
      <c r="S208" s="71"/>
      <c r="T208" s="72"/>
      <c r="U208" s="34"/>
      <c r="V208" s="34"/>
      <c r="W208" s="34"/>
      <c r="X208" s="34"/>
      <c r="Y208" s="34"/>
      <c r="Z208" s="34"/>
      <c r="AA208" s="34"/>
      <c r="AB208" s="34"/>
      <c r="AC208" s="34"/>
      <c r="AD208" s="34"/>
      <c r="AE208" s="34"/>
      <c r="AT208" s="17" t="s">
        <v>181</v>
      </c>
      <c r="AU208" s="17" t="s">
        <v>89</v>
      </c>
    </row>
    <row r="209" spans="2:51" s="13" customFormat="1" ht="10">
      <c r="B209" s="213"/>
      <c r="C209" s="214"/>
      <c r="D209" s="201" t="s">
        <v>244</v>
      </c>
      <c r="E209" s="215" t="s">
        <v>1</v>
      </c>
      <c r="F209" s="216" t="s">
        <v>1055</v>
      </c>
      <c r="G209" s="214"/>
      <c r="H209" s="217">
        <v>5.7</v>
      </c>
      <c r="I209" s="218"/>
      <c r="J209" s="214"/>
      <c r="K209" s="214"/>
      <c r="L209" s="219"/>
      <c r="M209" s="220"/>
      <c r="N209" s="221"/>
      <c r="O209" s="221"/>
      <c r="P209" s="221"/>
      <c r="Q209" s="221"/>
      <c r="R209" s="221"/>
      <c r="S209" s="221"/>
      <c r="T209" s="222"/>
      <c r="AT209" s="223" t="s">
        <v>244</v>
      </c>
      <c r="AU209" s="223" t="s">
        <v>89</v>
      </c>
      <c r="AV209" s="13" t="s">
        <v>89</v>
      </c>
      <c r="AW209" s="13" t="s">
        <v>36</v>
      </c>
      <c r="AX209" s="13" t="s">
        <v>87</v>
      </c>
      <c r="AY209" s="223" t="s">
        <v>134</v>
      </c>
    </row>
    <row r="210" spans="1:65" s="2" customFormat="1" ht="24.15" customHeight="1">
      <c r="A210" s="34"/>
      <c r="B210" s="35"/>
      <c r="C210" s="245" t="s">
        <v>7</v>
      </c>
      <c r="D210" s="245" t="s">
        <v>339</v>
      </c>
      <c r="E210" s="246" t="s">
        <v>1056</v>
      </c>
      <c r="F210" s="247" t="s">
        <v>1057</v>
      </c>
      <c r="G210" s="248" t="s">
        <v>250</v>
      </c>
      <c r="H210" s="249">
        <v>10.2</v>
      </c>
      <c r="I210" s="250"/>
      <c r="J210" s="251">
        <f>ROUND(I210*H210,2)</f>
        <v>0</v>
      </c>
      <c r="K210" s="252"/>
      <c r="L210" s="253"/>
      <c r="M210" s="254" t="s">
        <v>1</v>
      </c>
      <c r="N210" s="255" t="s">
        <v>44</v>
      </c>
      <c r="O210" s="71"/>
      <c r="P210" s="197">
        <f>O210*H210</f>
        <v>0</v>
      </c>
      <c r="Q210" s="197">
        <v>0.00802</v>
      </c>
      <c r="R210" s="197">
        <f>Q210*H210</f>
        <v>0.08180399999999999</v>
      </c>
      <c r="S210" s="197">
        <v>0</v>
      </c>
      <c r="T210" s="198">
        <f>S210*H210</f>
        <v>0</v>
      </c>
      <c r="U210" s="34"/>
      <c r="V210" s="34"/>
      <c r="W210" s="34"/>
      <c r="X210" s="34"/>
      <c r="Y210" s="34"/>
      <c r="Z210" s="34"/>
      <c r="AA210" s="34"/>
      <c r="AB210" s="34"/>
      <c r="AC210" s="34"/>
      <c r="AD210" s="34"/>
      <c r="AE210" s="34"/>
      <c r="AR210" s="199" t="s">
        <v>175</v>
      </c>
      <c r="AT210" s="199" t="s">
        <v>339</v>
      </c>
      <c r="AU210" s="199" t="s">
        <v>89</v>
      </c>
      <c r="AY210" s="17" t="s">
        <v>134</v>
      </c>
      <c r="BE210" s="200">
        <f>IF(N210="základní",J210,0)</f>
        <v>0</v>
      </c>
      <c r="BF210" s="200">
        <f>IF(N210="snížená",J210,0)</f>
        <v>0</v>
      </c>
      <c r="BG210" s="200">
        <f>IF(N210="zákl. přenesená",J210,0)</f>
        <v>0</v>
      </c>
      <c r="BH210" s="200">
        <f>IF(N210="sníž. přenesená",J210,0)</f>
        <v>0</v>
      </c>
      <c r="BI210" s="200">
        <f>IF(N210="nulová",J210,0)</f>
        <v>0</v>
      </c>
      <c r="BJ210" s="17" t="s">
        <v>87</v>
      </c>
      <c r="BK210" s="200">
        <f>ROUND(I210*H210,2)</f>
        <v>0</v>
      </c>
      <c r="BL210" s="17" t="s">
        <v>155</v>
      </c>
      <c r="BM210" s="199" t="s">
        <v>1058</v>
      </c>
    </row>
    <row r="211" spans="1:47" s="2" customFormat="1" ht="10">
      <c r="A211" s="34"/>
      <c r="B211" s="35"/>
      <c r="C211" s="36"/>
      <c r="D211" s="201" t="s">
        <v>143</v>
      </c>
      <c r="E211" s="36"/>
      <c r="F211" s="202" t="s">
        <v>1057</v>
      </c>
      <c r="G211" s="36"/>
      <c r="H211" s="36"/>
      <c r="I211" s="203"/>
      <c r="J211" s="36"/>
      <c r="K211" s="36"/>
      <c r="L211" s="39"/>
      <c r="M211" s="204"/>
      <c r="N211" s="205"/>
      <c r="O211" s="71"/>
      <c r="P211" s="71"/>
      <c r="Q211" s="71"/>
      <c r="R211" s="71"/>
      <c r="S211" s="71"/>
      <c r="T211" s="72"/>
      <c r="U211" s="34"/>
      <c r="V211" s="34"/>
      <c r="W211" s="34"/>
      <c r="X211" s="34"/>
      <c r="Y211" s="34"/>
      <c r="Z211" s="34"/>
      <c r="AA211" s="34"/>
      <c r="AB211" s="34"/>
      <c r="AC211" s="34"/>
      <c r="AD211" s="34"/>
      <c r="AE211" s="34"/>
      <c r="AT211" s="17" t="s">
        <v>143</v>
      </c>
      <c r="AU211" s="17" t="s">
        <v>89</v>
      </c>
    </row>
    <row r="212" spans="2:51" s="13" customFormat="1" ht="10">
      <c r="B212" s="213"/>
      <c r="C212" s="214"/>
      <c r="D212" s="201" t="s">
        <v>244</v>
      </c>
      <c r="E212" s="215" t="s">
        <v>1</v>
      </c>
      <c r="F212" s="216" t="s">
        <v>1059</v>
      </c>
      <c r="G212" s="214"/>
      <c r="H212" s="217">
        <v>10.2</v>
      </c>
      <c r="I212" s="218"/>
      <c r="J212" s="214"/>
      <c r="K212" s="214"/>
      <c r="L212" s="219"/>
      <c r="M212" s="220"/>
      <c r="N212" s="221"/>
      <c r="O212" s="221"/>
      <c r="P212" s="221"/>
      <c r="Q212" s="221"/>
      <c r="R212" s="221"/>
      <c r="S212" s="221"/>
      <c r="T212" s="222"/>
      <c r="AT212" s="223" t="s">
        <v>244</v>
      </c>
      <c r="AU212" s="223" t="s">
        <v>89</v>
      </c>
      <c r="AV212" s="13" t="s">
        <v>89</v>
      </c>
      <c r="AW212" s="13" t="s">
        <v>36</v>
      </c>
      <c r="AX212" s="13" t="s">
        <v>87</v>
      </c>
      <c r="AY212" s="223" t="s">
        <v>134</v>
      </c>
    </row>
    <row r="213" spans="1:65" s="2" customFormat="1" ht="24.15" customHeight="1">
      <c r="A213" s="34"/>
      <c r="B213" s="35"/>
      <c r="C213" s="245" t="s">
        <v>385</v>
      </c>
      <c r="D213" s="245" t="s">
        <v>339</v>
      </c>
      <c r="E213" s="246" t="s">
        <v>1060</v>
      </c>
      <c r="F213" s="247" t="s">
        <v>1061</v>
      </c>
      <c r="G213" s="248" t="s">
        <v>250</v>
      </c>
      <c r="H213" s="249">
        <v>11.4</v>
      </c>
      <c r="I213" s="250"/>
      <c r="J213" s="251">
        <f>ROUND(I213*H213,2)</f>
        <v>0</v>
      </c>
      <c r="K213" s="252"/>
      <c r="L213" s="253"/>
      <c r="M213" s="254" t="s">
        <v>1</v>
      </c>
      <c r="N213" s="255" t="s">
        <v>44</v>
      </c>
      <c r="O213" s="71"/>
      <c r="P213" s="197">
        <f>O213*H213</f>
        <v>0</v>
      </c>
      <c r="Q213" s="197">
        <v>0.00425</v>
      </c>
      <c r="R213" s="197">
        <f>Q213*H213</f>
        <v>0.04845000000000001</v>
      </c>
      <c r="S213" s="197">
        <v>0</v>
      </c>
      <c r="T213" s="198">
        <f>S213*H213</f>
        <v>0</v>
      </c>
      <c r="U213" s="34"/>
      <c r="V213" s="34"/>
      <c r="W213" s="34"/>
      <c r="X213" s="34"/>
      <c r="Y213" s="34"/>
      <c r="Z213" s="34"/>
      <c r="AA213" s="34"/>
      <c r="AB213" s="34"/>
      <c r="AC213" s="34"/>
      <c r="AD213" s="34"/>
      <c r="AE213" s="34"/>
      <c r="AR213" s="199" t="s">
        <v>175</v>
      </c>
      <c r="AT213" s="199" t="s">
        <v>339</v>
      </c>
      <c r="AU213" s="199" t="s">
        <v>89</v>
      </c>
      <c r="AY213" s="17" t="s">
        <v>134</v>
      </c>
      <c r="BE213" s="200">
        <f>IF(N213="základní",J213,0)</f>
        <v>0</v>
      </c>
      <c r="BF213" s="200">
        <f>IF(N213="snížená",J213,0)</f>
        <v>0</v>
      </c>
      <c r="BG213" s="200">
        <f>IF(N213="zákl. přenesená",J213,0)</f>
        <v>0</v>
      </c>
      <c r="BH213" s="200">
        <f>IF(N213="sníž. přenesená",J213,0)</f>
        <v>0</v>
      </c>
      <c r="BI213" s="200">
        <f>IF(N213="nulová",J213,0)</f>
        <v>0</v>
      </c>
      <c r="BJ213" s="17" t="s">
        <v>87</v>
      </c>
      <c r="BK213" s="200">
        <f>ROUND(I213*H213,2)</f>
        <v>0</v>
      </c>
      <c r="BL213" s="17" t="s">
        <v>155</v>
      </c>
      <c r="BM213" s="199" t="s">
        <v>1062</v>
      </c>
    </row>
    <row r="214" spans="1:47" s="2" customFormat="1" ht="10">
      <c r="A214" s="34"/>
      <c r="B214" s="35"/>
      <c r="C214" s="36"/>
      <c r="D214" s="201" t="s">
        <v>143</v>
      </c>
      <c r="E214" s="36"/>
      <c r="F214" s="202" t="s">
        <v>1063</v>
      </c>
      <c r="G214" s="36"/>
      <c r="H214" s="36"/>
      <c r="I214" s="203"/>
      <c r="J214" s="36"/>
      <c r="K214" s="36"/>
      <c r="L214" s="39"/>
      <c r="M214" s="204"/>
      <c r="N214" s="205"/>
      <c r="O214" s="71"/>
      <c r="P214" s="71"/>
      <c r="Q214" s="71"/>
      <c r="R214" s="71"/>
      <c r="S214" s="71"/>
      <c r="T214" s="72"/>
      <c r="U214" s="34"/>
      <c r="V214" s="34"/>
      <c r="W214" s="34"/>
      <c r="X214" s="34"/>
      <c r="Y214" s="34"/>
      <c r="Z214" s="34"/>
      <c r="AA214" s="34"/>
      <c r="AB214" s="34"/>
      <c r="AC214" s="34"/>
      <c r="AD214" s="34"/>
      <c r="AE214" s="34"/>
      <c r="AT214" s="17" t="s">
        <v>143</v>
      </c>
      <c r="AU214" s="17" t="s">
        <v>89</v>
      </c>
    </row>
    <row r="215" spans="2:51" s="13" customFormat="1" ht="10">
      <c r="B215" s="213"/>
      <c r="C215" s="214"/>
      <c r="D215" s="201" t="s">
        <v>244</v>
      </c>
      <c r="E215" s="215" t="s">
        <v>1</v>
      </c>
      <c r="F215" s="216" t="s">
        <v>1064</v>
      </c>
      <c r="G215" s="214"/>
      <c r="H215" s="217">
        <v>11.4</v>
      </c>
      <c r="I215" s="218"/>
      <c r="J215" s="214"/>
      <c r="K215" s="214"/>
      <c r="L215" s="219"/>
      <c r="M215" s="220"/>
      <c r="N215" s="221"/>
      <c r="O215" s="221"/>
      <c r="P215" s="221"/>
      <c r="Q215" s="221"/>
      <c r="R215" s="221"/>
      <c r="S215" s="221"/>
      <c r="T215" s="222"/>
      <c r="AT215" s="223" t="s">
        <v>244</v>
      </c>
      <c r="AU215" s="223" t="s">
        <v>89</v>
      </c>
      <c r="AV215" s="13" t="s">
        <v>89</v>
      </c>
      <c r="AW215" s="13" t="s">
        <v>36</v>
      </c>
      <c r="AX215" s="13" t="s">
        <v>87</v>
      </c>
      <c r="AY215" s="223" t="s">
        <v>134</v>
      </c>
    </row>
    <row r="216" spans="1:65" s="2" customFormat="1" ht="24.15" customHeight="1">
      <c r="A216" s="34"/>
      <c r="B216" s="35"/>
      <c r="C216" s="187" t="s">
        <v>394</v>
      </c>
      <c r="D216" s="187" t="s">
        <v>137</v>
      </c>
      <c r="E216" s="188" t="s">
        <v>1065</v>
      </c>
      <c r="F216" s="189" t="s">
        <v>1066</v>
      </c>
      <c r="G216" s="190" t="s">
        <v>250</v>
      </c>
      <c r="H216" s="191">
        <v>1.8</v>
      </c>
      <c r="I216" s="192"/>
      <c r="J216" s="193">
        <f>ROUND(I216*H216,2)</f>
        <v>0</v>
      </c>
      <c r="K216" s="194"/>
      <c r="L216" s="39"/>
      <c r="M216" s="195" t="s">
        <v>1</v>
      </c>
      <c r="N216" s="196" t="s">
        <v>44</v>
      </c>
      <c r="O216" s="71"/>
      <c r="P216" s="197">
        <f>O216*H216</f>
        <v>0</v>
      </c>
      <c r="Q216" s="197">
        <v>0</v>
      </c>
      <c r="R216" s="197">
        <f>Q216*H216</f>
        <v>0</v>
      </c>
      <c r="S216" s="197">
        <v>0.022</v>
      </c>
      <c r="T216" s="198">
        <f>S216*H216</f>
        <v>0.039599999999999996</v>
      </c>
      <c r="U216" s="34"/>
      <c r="V216" s="34"/>
      <c r="W216" s="34"/>
      <c r="X216" s="34"/>
      <c r="Y216" s="34"/>
      <c r="Z216" s="34"/>
      <c r="AA216" s="34"/>
      <c r="AB216" s="34"/>
      <c r="AC216" s="34"/>
      <c r="AD216" s="34"/>
      <c r="AE216" s="34"/>
      <c r="AR216" s="199" t="s">
        <v>155</v>
      </c>
      <c r="AT216" s="199" t="s">
        <v>137</v>
      </c>
      <c r="AU216" s="199" t="s">
        <v>89</v>
      </c>
      <c r="AY216" s="17" t="s">
        <v>134</v>
      </c>
      <c r="BE216" s="200">
        <f>IF(N216="základní",J216,0)</f>
        <v>0</v>
      </c>
      <c r="BF216" s="200">
        <f>IF(N216="snížená",J216,0)</f>
        <v>0</v>
      </c>
      <c r="BG216" s="200">
        <f>IF(N216="zákl. přenesená",J216,0)</f>
        <v>0</v>
      </c>
      <c r="BH216" s="200">
        <f>IF(N216="sníž. přenesená",J216,0)</f>
        <v>0</v>
      </c>
      <c r="BI216" s="200">
        <f>IF(N216="nulová",J216,0)</f>
        <v>0</v>
      </c>
      <c r="BJ216" s="17" t="s">
        <v>87</v>
      </c>
      <c r="BK216" s="200">
        <f>ROUND(I216*H216,2)</f>
        <v>0</v>
      </c>
      <c r="BL216" s="17" t="s">
        <v>155</v>
      </c>
      <c r="BM216" s="199" t="s">
        <v>1067</v>
      </c>
    </row>
    <row r="217" spans="1:47" s="2" customFormat="1" ht="10">
      <c r="A217" s="34"/>
      <c r="B217" s="35"/>
      <c r="C217" s="36"/>
      <c r="D217" s="201" t="s">
        <v>143</v>
      </c>
      <c r="E217" s="36"/>
      <c r="F217" s="202" t="s">
        <v>1068</v>
      </c>
      <c r="G217" s="36"/>
      <c r="H217" s="36"/>
      <c r="I217" s="203"/>
      <c r="J217" s="36"/>
      <c r="K217" s="36"/>
      <c r="L217" s="39"/>
      <c r="M217" s="204"/>
      <c r="N217" s="205"/>
      <c r="O217" s="71"/>
      <c r="P217" s="71"/>
      <c r="Q217" s="71"/>
      <c r="R217" s="71"/>
      <c r="S217" s="71"/>
      <c r="T217" s="72"/>
      <c r="U217" s="34"/>
      <c r="V217" s="34"/>
      <c r="W217" s="34"/>
      <c r="X217" s="34"/>
      <c r="Y217" s="34"/>
      <c r="Z217" s="34"/>
      <c r="AA217" s="34"/>
      <c r="AB217" s="34"/>
      <c r="AC217" s="34"/>
      <c r="AD217" s="34"/>
      <c r="AE217" s="34"/>
      <c r="AT217" s="17" t="s">
        <v>143</v>
      </c>
      <c r="AU217" s="17" t="s">
        <v>89</v>
      </c>
    </row>
    <row r="218" spans="1:47" s="2" customFormat="1" ht="10">
      <c r="A218" s="34"/>
      <c r="B218" s="35"/>
      <c r="C218" s="36"/>
      <c r="D218" s="207" t="s">
        <v>179</v>
      </c>
      <c r="E218" s="36"/>
      <c r="F218" s="208" t="s">
        <v>1069</v>
      </c>
      <c r="G218" s="36"/>
      <c r="H218" s="36"/>
      <c r="I218" s="203"/>
      <c r="J218" s="36"/>
      <c r="K218" s="36"/>
      <c r="L218" s="39"/>
      <c r="M218" s="204"/>
      <c r="N218" s="205"/>
      <c r="O218" s="71"/>
      <c r="P218" s="71"/>
      <c r="Q218" s="71"/>
      <c r="R218" s="71"/>
      <c r="S218" s="71"/>
      <c r="T218" s="72"/>
      <c r="U218" s="34"/>
      <c r="V218" s="34"/>
      <c r="W218" s="34"/>
      <c r="X218" s="34"/>
      <c r="Y218" s="34"/>
      <c r="Z218" s="34"/>
      <c r="AA218" s="34"/>
      <c r="AB218" s="34"/>
      <c r="AC218" s="34"/>
      <c r="AD218" s="34"/>
      <c r="AE218" s="34"/>
      <c r="AT218" s="17" t="s">
        <v>179</v>
      </c>
      <c r="AU218" s="17" t="s">
        <v>89</v>
      </c>
    </row>
    <row r="219" spans="2:51" s="13" customFormat="1" ht="10">
      <c r="B219" s="213"/>
      <c r="C219" s="214"/>
      <c r="D219" s="201" t="s">
        <v>244</v>
      </c>
      <c r="E219" s="215" t="s">
        <v>1</v>
      </c>
      <c r="F219" s="216" t="s">
        <v>1070</v>
      </c>
      <c r="G219" s="214"/>
      <c r="H219" s="217">
        <v>1.8</v>
      </c>
      <c r="I219" s="218"/>
      <c r="J219" s="214"/>
      <c r="K219" s="214"/>
      <c r="L219" s="219"/>
      <c r="M219" s="220"/>
      <c r="N219" s="221"/>
      <c r="O219" s="221"/>
      <c r="P219" s="221"/>
      <c r="Q219" s="221"/>
      <c r="R219" s="221"/>
      <c r="S219" s="221"/>
      <c r="T219" s="222"/>
      <c r="AT219" s="223" t="s">
        <v>244</v>
      </c>
      <c r="AU219" s="223" t="s">
        <v>89</v>
      </c>
      <c r="AV219" s="13" t="s">
        <v>89</v>
      </c>
      <c r="AW219" s="13" t="s">
        <v>36</v>
      </c>
      <c r="AX219" s="13" t="s">
        <v>79</v>
      </c>
      <c r="AY219" s="223" t="s">
        <v>134</v>
      </c>
    </row>
    <row r="220" spans="2:63" s="12" customFormat="1" ht="25.9" customHeight="1">
      <c r="B220" s="171"/>
      <c r="C220" s="172"/>
      <c r="D220" s="173" t="s">
        <v>78</v>
      </c>
      <c r="E220" s="174" t="s">
        <v>944</v>
      </c>
      <c r="F220" s="174" t="s">
        <v>945</v>
      </c>
      <c r="G220" s="172"/>
      <c r="H220" s="172"/>
      <c r="I220" s="175"/>
      <c r="J220" s="176">
        <f>BK220</f>
        <v>0</v>
      </c>
      <c r="K220" s="172"/>
      <c r="L220" s="177"/>
      <c r="M220" s="178"/>
      <c r="N220" s="179"/>
      <c r="O220" s="179"/>
      <c r="P220" s="180">
        <f>P221</f>
        <v>0</v>
      </c>
      <c r="Q220" s="179"/>
      <c r="R220" s="180">
        <f>R221</f>
        <v>2.4E-05</v>
      </c>
      <c r="S220" s="179"/>
      <c r="T220" s="181">
        <f>T221</f>
        <v>0</v>
      </c>
      <c r="AR220" s="182" t="s">
        <v>89</v>
      </c>
      <c r="AT220" s="183" t="s">
        <v>78</v>
      </c>
      <c r="AU220" s="183" t="s">
        <v>79</v>
      </c>
      <c r="AY220" s="182" t="s">
        <v>134</v>
      </c>
      <c r="BK220" s="184">
        <f>BK221</f>
        <v>0</v>
      </c>
    </row>
    <row r="221" spans="2:63" s="12" customFormat="1" ht="22.75" customHeight="1">
      <c r="B221" s="171"/>
      <c r="C221" s="172"/>
      <c r="D221" s="173" t="s">
        <v>78</v>
      </c>
      <c r="E221" s="185" t="s">
        <v>1071</v>
      </c>
      <c r="F221" s="185" t="s">
        <v>1072</v>
      </c>
      <c r="G221" s="172"/>
      <c r="H221" s="172"/>
      <c r="I221" s="175"/>
      <c r="J221" s="186">
        <f>BK221</f>
        <v>0</v>
      </c>
      <c r="K221" s="172"/>
      <c r="L221" s="177"/>
      <c r="M221" s="178"/>
      <c r="N221" s="179"/>
      <c r="O221" s="179"/>
      <c r="P221" s="180">
        <f>SUM(P222:P226)</f>
        <v>0</v>
      </c>
      <c r="Q221" s="179"/>
      <c r="R221" s="180">
        <f>SUM(R222:R226)</f>
        <v>2.4E-05</v>
      </c>
      <c r="S221" s="179"/>
      <c r="T221" s="181">
        <f>SUM(T222:T226)</f>
        <v>0</v>
      </c>
      <c r="AR221" s="182" t="s">
        <v>89</v>
      </c>
      <c r="AT221" s="183" t="s">
        <v>78</v>
      </c>
      <c r="AU221" s="183" t="s">
        <v>87</v>
      </c>
      <c r="AY221" s="182" t="s">
        <v>134</v>
      </c>
      <c r="BK221" s="184">
        <f>SUM(BK222:BK226)</f>
        <v>0</v>
      </c>
    </row>
    <row r="222" spans="1:65" s="2" customFormat="1" ht="24.15" customHeight="1">
      <c r="A222" s="34"/>
      <c r="B222" s="35"/>
      <c r="C222" s="187" t="s">
        <v>402</v>
      </c>
      <c r="D222" s="187" t="s">
        <v>137</v>
      </c>
      <c r="E222" s="188" t="s">
        <v>1073</v>
      </c>
      <c r="F222" s="189" t="s">
        <v>1074</v>
      </c>
      <c r="G222" s="190" t="s">
        <v>250</v>
      </c>
      <c r="H222" s="191">
        <v>1.2</v>
      </c>
      <c r="I222" s="192"/>
      <c r="J222" s="193">
        <f>ROUND(I222*H222,2)</f>
        <v>0</v>
      </c>
      <c r="K222" s="194"/>
      <c r="L222" s="39"/>
      <c r="M222" s="195" t="s">
        <v>1</v>
      </c>
      <c r="N222" s="196" t="s">
        <v>44</v>
      </c>
      <c r="O222" s="71"/>
      <c r="P222" s="197">
        <f>O222*H222</f>
        <v>0</v>
      </c>
      <c r="Q222" s="197">
        <v>2E-05</v>
      </c>
      <c r="R222" s="197">
        <f>Q222*H222</f>
        <v>2.4E-05</v>
      </c>
      <c r="S222" s="197">
        <v>0</v>
      </c>
      <c r="T222" s="198">
        <f>S222*H222</f>
        <v>0</v>
      </c>
      <c r="U222" s="34"/>
      <c r="V222" s="34"/>
      <c r="W222" s="34"/>
      <c r="X222" s="34"/>
      <c r="Y222" s="34"/>
      <c r="Z222" s="34"/>
      <c r="AA222" s="34"/>
      <c r="AB222" s="34"/>
      <c r="AC222" s="34"/>
      <c r="AD222" s="34"/>
      <c r="AE222" s="34"/>
      <c r="AR222" s="199" t="s">
        <v>344</v>
      </c>
      <c r="AT222" s="199" t="s">
        <v>137</v>
      </c>
      <c r="AU222" s="199" t="s">
        <v>89</v>
      </c>
      <c r="AY222" s="17" t="s">
        <v>134</v>
      </c>
      <c r="BE222" s="200">
        <f>IF(N222="základní",J222,0)</f>
        <v>0</v>
      </c>
      <c r="BF222" s="200">
        <f>IF(N222="snížená",J222,0)</f>
        <v>0</v>
      </c>
      <c r="BG222" s="200">
        <f>IF(N222="zákl. přenesená",J222,0)</f>
        <v>0</v>
      </c>
      <c r="BH222" s="200">
        <f>IF(N222="sníž. přenesená",J222,0)</f>
        <v>0</v>
      </c>
      <c r="BI222" s="200">
        <f>IF(N222="nulová",J222,0)</f>
        <v>0</v>
      </c>
      <c r="BJ222" s="17" t="s">
        <v>87</v>
      </c>
      <c r="BK222" s="200">
        <f>ROUND(I222*H222,2)</f>
        <v>0</v>
      </c>
      <c r="BL222" s="17" t="s">
        <v>344</v>
      </c>
      <c r="BM222" s="199" t="s">
        <v>1075</v>
      </c>
    </row>
    <row r="223" spans="1:47" s="2" customFormat="1" ht="18">
      <c r="A223" s="34"/>
      <c r="B223" s="35"/>
      <c r="C223" s="36"/>
      <c r="D223" s="201" t="s">
        <v>143</v>
      </c>
      <c r="E223" s="36"/>
      <c r="F223" s="202" t="s">
        <v>1076</v>
      </c>
      <c r="G223" s="36"/>
      <c r="H223" s="36"/>
      <c r="I223" s="203"/>
      <c r="J223" s="36"/>
      <c r="K223" s="36"/>
      <c r="L223" s="39"/>
      <c r="M223" s="204"/>
      <c r="N223" s="205"/>
      <c r="O223" s="71"/>
      <c r="P223" s="71"/>
      <c r="Q223" s="71"/>
      <c r="R223" s="71"/>
      <c r="S223" s="71"/>
      <c r="T223" s="72"/>
      <c r="U223" s="34"/>
      <c r="V223" s="34"/>
      <c r="W223" s="34"/>
      <c r="X223" s="34"/>
      <c r="Y223" s="34"/>
      <c r="Z223" s="34"/>
      <c r="AA223" s="34"/>
      <c r="AB223" s="34"/>
      <c r="AC223" s="34"/>
      <c r="AD223" s="34"/>
      <c r="AE223" s="34"/>
      <c r="AT223" s="17" t="s">
        <v>143</v>
      </c>
      <c r="AU223" s="17" t="s">
        <v>89</v>
      </c>
    </row>
    <row r="224" spans="1:47" s="2" customFormat="1" ht="10">
      <c r="A224" s="34"/>
      <c r="B224" s="35"/>
      <c r="C224" s="36"/>
      <c r="D224" s="207" t="s">
        <v>179</v>
      </c>
      <c r="E224" s="36"/>
      <c r="F224" s="208" t="s">
        <v>1077</v>
      </c>
      <c r="G224" s="36"/>
      <c r="H224" s="36"/>
      <c r="I224" s="203"/>
      <c r="J224" s="36"/>
      <c r="K224" s="36"/>
      <c r="L224" s="39"/>
      <c r="M224" s="204"/>
      <c r="N224" s="205"/>
      <c r="O224" s="71"/>
      <c r="P224" s="71"/>
      <c r="Q224" s="71"/>
      <c r="R224" s="71"/>
      <c r="S224" s="71"/>
      <c r="T224" s="72"/>
      <c r="U224" s="34"/>
      <c r="V224" s="34"/>
      <c r="W224" s="34"/>
      <c r="X224" s="34"/>
      <c r="Y224" s="34"/>
      <c r="Z224" s="34"/>
      <c r="AA224" s="34"/>
      <c r="AB224" s="34"/>
      <c r="AC224" s="34"/>
      <c r="AD224" s="34"/>
      <c r="AE224" s="34"/>
      <c r="AT224" s="17" t="s">
        <v>179</v>
      </c>
      <c r="AU224" s="17" t="s">
        <v>89</v>
      </c>
    </row>
    <row r="225" spans="1:47" s="2" customFormat="1" ht="18">
      <c r="A225" s="34"/>
      <c r="B225" s="35"/>
      <c r="C225" s="36"/>
      <c r="D225" s="201" t="s">
        <v>144</v>
      </c>
      <c r="E225" s="36"/>
      <c r="F225" s="206" t="s">
        <v>1078</v>
      </c>
      <c r="G225" s="36"/>
      <c r="H225" s="36"/>
      <c r="I225" s="203"/>
      <c r="J225" s="36"/>
      <c r="K225" s="36"/>
      <c r="L225" s="39"/>
      <c r="M225" s="204"/>
      <c r="N225" s="205"/>
      <c r="O225" s="71"/>
      <c r="P225" s="71"/>
      <c r="Q225" s="71"/>
      <c r="R225" s="71"/>
      <c r="S225" s="71"/>
      <c r="T225" s="72"/>
      <c r="U225" s="34"/>
      <c r="V225" s="34"/>
      <c r="W225" s="34"/>
      <c r="X225" s="34"/>
      <c r="Y225" s="34"/>
      <c r="Z225" s="34"/>
      <c r="AA225" s="34"/>
      <c r="AB225" s="34"/>
      <c r="AC225" s="34"/>
      <c r="AD225" s="34"/>
      <c r="AE225" s="34"/>
      <c r="AT225" s="17" t="s">
        <v>144</v>
      </c>
      <c r="AU225" s="17" t="s">
        <v>89</v>
      </c>
    </row>
    <row r="226" spans="2:51" s="13" customFormat="1" ht="10">
      <c r="B226" s="213"/>
      <c r="C226" s="214"/>
      <c r="D226" s="201" t="s">
        <v>244</v>
      </c>
      <c r="E226" s="215" t="s">
        <v>1</v>
      </c>
      <c r="F226" s="216" t="s">
        <v>1079</v>
      </c>
      <c r="G226" s="214"/>
      <c r="H226" s="217">
        <v>1.2</v>
      </c>
      <c r="I226" s="218"/>
      <c r="J226" s="214"/>
      <c r="K226" s="214"/>
      <c r="L226" s="219"/>
      <c r="M226" s="256"/>
      <c r="N226" s="257"/>
      <c r="O226" s="257"/>
      <c r="P226" s="257"/>
      <c r="Q226" s="257"/>
      <c r="R226" s="257"/>
      <c r="S226" s="257"/>
      <c r="T226" s="258"/>
      <c r="AT226" s="223" t="s">
        <v>244</v>
      </c>
      <c r="AU226" s="223" t="s">
        <v>89</v>
      </c>
      <c r="AV226" s="13" t="s">
        <v>89</v>
      </c>
      <c r="AW226" s="13" t="s">
        <v>36</v>
      </c>
      <c r="AX226" s="13" t="s">
        <v>79</v>
      </c>
      <c r="AY226" s="223" t="s">
        <v>134</v>
      </c>
    </row>
    <row r="227" spans="1:31" s="2" customFormat="1" ht="7" customHeight="1">
      <c r="A227" s="34"/>
      <c r="B227" s="54"/>
      <c r="C227" s="55"/>
      <c r="D227" s="55"/>
      <c r="E227" s="55"/>
      <c r="F227" s="55"/>
      <c r="G227" s="55"/>
      <c r="H227" s="55"/>
      <c r="I227" s="55"/>
      <c r="J227" s="55"/>
      <c r="K227" s="55"/>
      <c r="L227" s="39"/>
      <c r="M227" s="34"/>
      <c r="O227" s="34"/>
      <c r="P227" s="34"/>
      <c r="Q227" s="34"/>
      <c r="R227" s="34"/>
      <c r="S227" s="34"/>
      <c r="T227" s="34"/>
      <c r="U227" s="34"/>
      <c r="V227" s="34"/>
      <c r="W227" s="34"/>
      <c r="X227" s="34"/>
      <c r="Y227" s="34"/>
      <c r="Z227" s="34"/>
      <c r="AA227" s="34"/>
      <c r="AB227" s="34"/>
      <c r="AC227" s="34"/>
      <c r="AD227" s="34"/>
      <c r="AE227" s="34"/>
    </row>
  </sheetData>
  <sheetProtection algorithmName="SHA-512" hashValue="KUOOPFvpBShoow5Pf7B4Fj4i6hCUU9ZqFDDcI5mplM7Z+7/gFmOrpFlkjwYmeaEx1GuJEseSeKYsOFncU4XCvw==" saltValue="4V40gbSHCg3Wpk697zQMXKPfMOT6gafiSXd4FQ3zXQbL/7HHqXUU0E3Ti4A7NRXU6dAEBOR0DSTpwuATR8d8Fw==" spinCount="100000" sheet="1" objects="1" scenarios="1" formatColumns="0" formatRows="0" autoFilter="0"/>
  <autoFilter ref="C124:K226"/>
  <mergeCells count="9">
    <mergeCell ref="E87:H87"/>
    <mergeCell ref="E115:H115"/>
    <mergeCell ref="E117:H117"/>
    <mergeCell ref="L2:V2"/>
    <mergeCell ref="E7:H7"/>
    <mergeCell ref="E9:H9"/>
    <mergeCell ref="E18:H18"/>
    <mergeCell ref="E27:H27"/>
    <mergeCell ref="E85:H85"/>
  </mergeCells>
  <hyperlinks>
    <hyperlink ref="F130" r:id="rId1" display="https://podminky.urs.cz/item/CS_URS_2021_02/132312111"/>
    <hyperlink ref="F134" r:id="rId2" display="https://podminky.urs.cz/item/CS_URS_2021_01/162751117"/>
    <hyperlink ref="F147" r:id="rId3" display="https://podminky.urs.cz/item/CS_URS_2021_02/174151103"/>
    <hyperlink ref="F152" r:id="rId4" display="https://podminky.urs.cz/item/CS_URS_2021_02/182211121"/>
    <hyperlink ref="F156" r:id="rId5" display="https://podminky.urs.cz/item/CS_URS_2021_02/211971110"/>
    <hyperlink ref="F163" r:id="rId6" display="https://podminky.urs.cz/item/CS_URS_2021_02/212751106"/>
    <hyperlink ref="F167" r:id="rId7" display="https://podminky.urs.cz/item/CS_URS_2021_02/311113144"/>
    <hyperlink ref="F172" r:id="rId8" display="https://podminky.urs.cz/item/CS_URS_2021_02/327324128"/>
    <hyperlink ref="F177" r:id="rId9" display="https://podminky.urs.cz/item/CS_URS_2021_02/327351211"/>
    <hyperlink ref="F182" r:id="rId10" display="https://podminky.urs.cz/item/CS_URS_2021_02/327351221"/>
    <hyperlink ref="F187" r:id="rId11" display="https://podminky.urs.cz/item/CS_URS_2021_02/334791111"/>
    <hyperlink ref="F197" r:id="rId12" display="https://podminky.urs.cz/item/CS_URS_2021_02/451315114"/>
    <hyperlink ref="F207" r:id="rId13" display="https://podminky.urs.cz/item/CS_URS_2021_01/911111111"/>
    <hyperlink ref="F218" r:id="rId14" display="https://podminky.urs.cz/item/CS_URS_2021_02/974049153"/>
    <hyperlink ref="F224" r:id="rId15" display="https://podminky.urs.cz/item/CS_URS_2021_02/71172314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323"/>
  <sheetViews>
    <sheetView showGridLines="0" tabSelected="1" workbookViewId="0" topLeftCell="A209"/>
  </sheetViews>
  <sheetFormatPr defaultColWidth="9.140625" defaultRowHeight="12"/>
  <cols>
    <col min="1" max="1" width="8.28125" style="1" customWidth="1"/>
    <col min="2" max="2" width="1.28515625" style="1" customWidth="1"/>
    <col min="3" max="3" width="4.140625" style="1" customWidth="1"/>
    <col min="4" max="4" width="4.28125" style="1" customWidth="1"/>
    <col min="5" max="5" width="17.140625" style="1" customWidth="1"/>
    <col min="6" max="6" width="50.7109375" style="1" customWidth="1"/>
    <col min="7" max="7" width="7.421875" style="1" customWidth="1"/>
    <col min="8" max="8" width="14.00390625" style="1" customWidth="1"/>
    <col min="9" max="9" width="15.7109375" style="1" customWidth="1"/>
    <col min="10" max="10" width="22.28125" style="1" customWidth="1"/>
    <col min="11" max="11" width="22.28125" style="1" hidden="1" customWidth="1"/>
    <col min="12" max="12" width="9.28125" style="1" customWidth="1"/>
    <col min="13" max="13" width="10.710937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7" customHeight="1">
      <c r="L2" s="299"/>
      <c r="M2" s="299"/>
      <c r="N2" s="299"/>
      <c r="O2" s="299"/>
      <c r="P2" s="299"/>
      <c r="Q2" s="299"/>
      <c r="R2" s="299"/>
      <c r="S2" s="299"/>
      <c r="T2" s="299"/>
      <c r="U2" s="299"/>
      <c r="V2" s="299"/>
      <c r="AT2" s="17" t="s">
        <v>101</v>
      </c>
    </row>
    <row r="3" spans="2:46" s="1" customFormat="1" ht="7" customHeight="1">
      <c r="B3" s="108"/>
      <c r="C3" s="109"/>
      <c r="D3" s="109"/>
      <c r="E3" s="109"/>
      <c r="F3" s="109"/>
      <c r="G3" s="109"/>
      <c r="H3" s="109"/>
      <c r="I3" s="109"/>
      <c r="J3" s="109"/>
      <c r="K3" s="109"/>
      <c r="L3" s="20"/>
      <c r="AT3" s="17" t="s">
        <v>89</v>
      </c>
    </row>
    <row r="4" spans="2:46" s="1" customFormat="1" ht="25" customHeight="1">
      <c r="B4" s="20"/>
      <c r="D4" s="110" t="s">
        <v>105</v>
      </c>
      <c r="L4" s="20"/>
      <c r="M4" s="111" t="s">
        <v>10</v>
      </c>
      <c r="AT4" s="17" t="s">
        <v>4</v>
      </c>
    </row>
    <row r="5" spans="2:12" s="1" customFormat="1" ht="7" customHeight="1">
      <c r="B5" s="20"/>
      <c r="L5" s="20"/>
    </row>
    <row r="6" spans="2:12" s="1" customFormat="1" ht="12" customHeight="1">
      <c r="B6" s="20"/>
      <c r="D6" s="112" t="s">
        <v>16</v>
      </c>
      <c r="L6" s="20"/>
    </row>
    <row r="7" spans="2:12" s="1" customFormat="1" ht="16.5" customHeight="1">
      <c r="B7" s="20"/>
      <c r="E7" s="300" t="str">
        <f>'Rekapitulace stavby'!K6</f>
        <v>Oprava místní komunikace v ulici Palackého, Náměšť nad Oslavou</v>
      </c>
      <c r="F7" s="301"/>
      <c r="G7" s="301"/>
      <c r="H7" s="301"/>
      <c r="L7" s="20"/>
    </row>
    <row r="8" spans="1:31" s="2" customFormat="1" ht="12" customHeight="1">
      <c r="A8" s="34"/>
      <c r="B8" s="39"/>
      <c r="C8" s="34"/>
      <c r="D8" s="112" t="s">
        <v>106</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302" t="s">
        <v>1080</v>
      </c>
      <c r="F9" s="303"/>
      <c r="G9" s="303"/>
      <c r="H9" s="303"/>
      <c r="I9" s="34"/>
      <c r="J9" s="34"/>
      <c r="K9" s="34"/>
      <c r="L9" s="51"/>
      <c r="S9" s="34"/>
      <c r="T9" s="34"/>
      <c r="U9" s="34"/>
      <c r="V9" s="34"/>
      <c r="W9" s="34"/>
      <c r="X9" s="34"/>
      <c r="Y9" s="34"/>
      <c r="Z9" s="34"/>
      <c r="AA9" s="34"/>
      <c r="AB9" s="34"/>
      <c r="AC9" s="34"/>
      <c r="AD9" s="34"/>
      <c r="AE9" s="34"/>
    </row>
    <row r="10" spans="1:31" s="2" customFormat="1" ht="10">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20</v>
      </c>
      <c r="E12" s="34"/>
      <c r="F12" s="113" t="s">
        <v>1081</v>
      </c>
      <c r="G12" s="34"/>
      <c r="H12" s="34"/>
      <c r="I12" s="112" t="s">
        <v>22</v>
      </c>
      <c r="J12" s="114" t="str">
        <f>'Rekapitulace stavby'!AN8</f>
        <v>27. 11. 2021</v>
      </c>
      <c r="K12" s="34"/>
      <c r="L12" s="51"/>
      <c r="S12" s="34"/>
      <c r="T12" s="34"/>
      <c r="U12" s="34"/>
      <c r="V12" s="34"/>
      <c r="W12" s="34"/>
      <c r="X12" s="34"/>
      <c r="Y12" s="34"/>
      <c r="Z12" s="34"/>
      <c r="AA12" s="34"/>
      <c r="AB12" s="34"/>
      <c r="AC12" s="34"/>
      <c r="AD12" s="34"/>
      <c r="AE12" s="34"/>
    </row>
    <row r="13" spans="1:31" s="2" customFormat="1" ht="10.75"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24</v>
      </c>
      <c r="E14" s="34"/>
      <c r="F14" s="34"/>
      <c r="G14" s="34"/>
      <c r="H14" s="34"/>
      <c r="I14" s="112" t="s">
        <v>25</v>
      </c>
      <c r="J14" s="113"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
        <v>27</v>
      </c>
      <c r="F15" s="34"/>
      <c r="G15" s="34"/>
      <c r="H15" s="34"/>
      <c r="I15" s="112" t="s">
        <v>28</v>
      </c>
      <c r="J15" s="113" t="s">
        <v>1</v>
      </c>
      <c r="K15" s="34"/>
      <c r="L15" s="51"/>
      <c r="S15" s="34"/>
      <c r="T15" s="34"/>
      <c r="U15" s="34"/>
      <c r="V15" s="34"/>
      <c r="W15" s="34"/>
      <c r="X15" s="34"/>
      <c r="Y15" s="34"/>
      <c r="Z15" s="34"/>
      <c r="AA15" s="34"/>
      <c r="AB15" s="34"/>
      <c r="AC15" s="34"/>
      <c r="AD15" s="34"/>
      <c r="AE15" s="34"/>
    </row>
    <row r="16" spans="1:31" s="2" customFormat="1" ht="7"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04" t="str">
        <f>'Rekapitulace stavby'!E14</f>
        <v>Vyplň údaj</v>
      </c>
      <c r="F18" s="305"/>
      <c r="G18" s="305"/>
      <c r="H18" s="305"/>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7"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34</v>
      </c>
      <c r="F21" s="34"/>
      <c r="G21" s="34"/>
      <c r="H21" s="34"/>
      <c r="I21" s="112" t="s">
        <v>28</v>
      </c>
      <c r="J21" s="113" t="s">
        <v>1</v>
      </c>
      <c r="K21" s="34"/>
      <c r="L21" s="51"/>
      <c r="S21" s="34"/>
      <c r="T21" s="34"/>
      <c r="U21" s="34"/>
      <c r="V21" s="34"/>
      <c r="W21" s="34"/>
      <c r="X21" s="34"/>
      <c r="Y21" s="34"/>
      <c r="Z21" s="34"/>
      <c r="AA21" s="34"/>
      <c r="AB21" s="34"/>
      <c r="AC21" s="34"/>
      <c r="AD21" s="34"/>
      <c r="AE21" s="34"/>
    </row>
    <row r="22" spans="1:31" s="2" customFormat="1" ht="7"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37</v>
      </c>
      <c r="E23" s="34"/>
      <c r="F23" s="34"/>
      <c r="G23" s="34"/>
      <c r="H23" s="34"/>
      <c r="I23" s="112" t="s">
        <v>25</v>
      </c>
      <c r="J23" s="113"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
        <v>1082</v>
      </c>
      <c r="F24" s="34"/>
      <c r="G24" s="34"/>
      <c r="H24" s="34"/>
      <c r="I24" s="112" t="s">
        <v>28</v>
      </c>
      <c r="J24" s="113" t="s">
        <v>1</v>
      </c>
      <c r="K24" s="34"/>
      <c r="L24" s="51"/>
      <c r="S24" s="34"/>
      <c r="T24" s="34"/>
      <c r="U24" s="34"/>
      <c r="V24" s="34"/>
      <c r="W24" s="34"/>
      <c r="X24" s="34"/>
      <c r="Y24" s="34"/>
      <c r="Z24" s="34"/>
      <c r="AA24" s="34"/>
      <c r="AB24" s="34"/>
      <c r="AC24" s="34"/>
      <c r="AD24" s="34"/>
      <c r="AE24" s="34"/>
    </row>
    <row r="25" spans="1:31" s="2" customFormat="1" ht="7"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38</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306" t="s">
        <v>1</v>
      </c>
      <c r="F27" s="306"/>
      <c r="G27" s="306"/>
      <c r="H27" s="306"/>
      <c r="I27" s="115"/>
      <c r="J27" s="115"/>
      <c r="K27" s="115"/>
      <c r="L27" s="117"/>
      <c r="S27" s="115"/>
      <c r="T27" s="115"/>
      <c r="U27" s="115"/>
      <c r="V27" s="115"/>
      <c r="W27" s="115"/>
      <c r="X27" s="115"/>
      <c r="Y27" s="115"/>
      <c r="Z27" s="115"/>
      <c r="AA27" s="115"/>
      <c r="AB27" s="115"/>
      <c r="AC27" s="115"/>
      <c r="AD27" s="115"/>
      <c r="AE27" s="115"/>
    </row>
    <row r="28" spans="1:31" s="2" customFormat="1" ht="7"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7"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4" customHeight="1">
      <c r="A30" s="34"/>
      <c r="B30" s="39"/>
      <c r="C30" s="34"/>
      <c r="D30" s="119" t="s">
        <v>39</v>
      </c>
      <c r="E30" s="34"/>
      <c r="F30" s="34"/>
      <c r="G30" s="34"/>
      <c r="H30" s="34"/>
      <c r="I30" s="34"/>
      <c r="J30" s="120">
        <f>ROUND(J119,2)</f>
        <v>0</v>
      </c>
      <c r="K30" s="34"/>
      <c r="L30" s="51"/>
      <c r="S30" s="34"/>
      <c r="T30" s="34"/>
      <c r="U30" s="34"/>
      <c r="V30" s="34"/>
      <c r="W30" s="34"/>
      <c r="X30" s="34"/>
      <c r="Y30" s="34"/>
      <c r="Z30" s="34"/>
      <c r="AA30" s="34"/>
      <c r="AB30" s="34"/>
      <c r="AC30" s="34"/>
      <c r="AD30" s="34"/>
      <c r="AE30" s="34"/>
    </row>
    <row r="31" spans="1:31" s="2" customFormat="1" ht="7"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 customHeight="1">
      <c r="A32" s="34"/>
      <c r="B32" s="39"/>
      <c r="C32" s="34"/>
      <c r="D32" s="34"/>
      <c r="E32" s="34"/>
      <c r="F32" s="121" t="s">
        <v>41</v>
      </c>
      <c r="G32" s="34"/>
      <c r="H32" s="34"/>
      <c r="I32" s="121" t="s">
        <v>40</v>
      </c>
      <c r="J32" s="121" t="s">
        <v>42</v>
      </c>
      <c r="K32" s="34"/>
      <c r="L32" s="51"/>
      <c r="S32" s="34"/>
      <c r="T32" s="34"/>
      <c r="U32" s="34"/>
      <c r="V32" s="34"/>
      <c r="W32" s="34"/>
      <c r="X32" s="34"/>
      <c r="Y32" s="34"/>
      <c r="Z32" s="34"/>
      <c r="AA32" s="34"/>
      <c r="AB32" s="34"/>
      <c r="AC32" s="34"/>
      <c r="AD32" s="34"/>
      <c r="AE32" s="34"/>
    </row>
    <row r="33" spans="1:31" s="2" customFormat="1" ht="14.4" customHeight="1">
      <c r="A33" s="34"/>
      <c r="B33" s="39"/>
      <c r="C33" s="34"/>
      <c r="D33" s="122" t="s">
        <v>43</v>
      </c>
      <c r="E33" s="112" t="s">
        <v>44</v>
      </c>
      <c r="F33" s="123">
        <f>ROUND((SUM(BE119:BE322)),2)</f>
        <v>0</v>
      </c>
      <c r="G33" s="34"/>
      <c r="H33" s="34"/>
      <c r="I33" s="124">
        <v>0.21</v>
      </c>
      <c r="J33" s="123">
        <f>ROUND(((SUM(BE119:BE322))*I33),2)</f>
        <v>0</v>
      </c>
      <c r="K33" s="34"/>
      <c r="L33" s="51"/>
      <c r="S33" s="34"/>
      <c r="T33" s="34"/>
      <c r="U33" s="34"/>
      <c r="V33" s="34"/>
      <c r="W33" s="34"/>
      <c r="X33" s="34"/>
      <c r="Y33" s="34"/>
      <c r="Z33" s="34"/>
      <c r="AA33" s="34"/>
      <c r="AB33" s="34"/>
      <c r="AC33" s="34"/>
      <c r="AD33" s="34"/>
      <c r="AE33" s="34"/>
    </row>
    <row r="34" spans="1:31" s="2" customFormat="1" ht="14.4" customHeight="1">
      <c r="A34" s="34"/>
      <c r="B34" s="39"/>
      <c r="C34" s="34"/>
      <c r="D34" s="34"/>
      <c r="E34" s="112" t="s">
        <v>45</v>
      </c>
      <c r="F34" s="123">
        <f>ROUND((SUM(BF119:BF322)),2)</f>
        <v>0</v>
      </c>
      <c r="G34" s="34"/>
      <c r="H34" s="34"/>
      <c r="I34" s="124">
        <v>0.15</v>
      </c>
      <c r="J34" s="123">
        <f>ROUND(((SUM(BF119:BF322))*I34),2)</f>
        <v>0</v>
      </c>
      <c r="K34" s="34"/>
      <c r="L34" s="51"/>
      <c r="S34" s="34"/>
      <c r="T34" s="34"/>
      <c r="U34" s="34"/>
      <c r="V34" s="34"/>
      <c r="W34" s="34"/>
      <c r="X34" s="34"/>
      <c r="Y34" s="34"/>
      <c r="Z34" s="34"/>
      <c r="AA34" s="34"/>
      <c r="AB34" s="34"/>
      <c r="AC34" s="34"/>
      <c r="AD34" s="34"/>
      <c r="AE34" s="34"/>
    </row>
    <row r="35" spans="1:31" s="2" customFormat="1" ht="14.4" customHeight="1" hidden="1">
      <c r="A35" s="34"/>
      <c r="B35" s="39"/>
      <c r="C35" s="34"/>
      <c r="D35" s="34"/>
      <c r="E35" s="112" t="s">
        <v>46</v>
      </c>
      <c r="F35" s="123">
        <f>ROUND((SUM(BG119:BG322)),2)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 customHeight="1" hidden="1">
      <c r="A36" s="34"/>
      <c r="B36" s="39"/>
      <c r="C36" s="34"/>
      <c r="D36" s="34"/>
      <c r="E36" s="112" t="s">
        <v>47</v>
      </c>
      <c r="F36" s="123">
        <f>ROUND((SUM(BH119:BH322)),2)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 customHeight="1" hidden="1">
      <c r="A37" s="34"/>
      <c r="B37" s="39"/>
      <c r="C37" s="34"/>
      <c r="D37" s="34"/>
      <c r="E37" s="112" t="s">
        <v>48</v>
      </c>
      <c r="F37" s="123">
        <f>ROUND((SUM(BI119:BI322)),2)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7"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4" customHeight="1">
      <c r="A39" s="34"/>
      <c r="B39" s="39"/>
      <c r="C39" s="125"/>
      <c r="D39" s="126" t="s">
        <v>49</v>
      </c>
      <c r="E39" s="127"/>
      <c r="F39" s="127"/>
      <c r="G39" s="128" t="s">
        <v>50</v>
      </c>
      <c r="H39" s="129" t="s">
        <v>51</v>
      </c>
      <c r="I39" s="127"/>
      <c r="J39" s="130">
        <f>SUM(J30:J37)</f>
        <v>0</v>
      </c>
      <c r="K39" s="131"/>
      <c r="L39" s="51"/>
      <c r="S39" s="34"/>
      <c r="T39" s="34"/>
      <c r="U39" s="34"/>
      <c r="V39" s="34"/>
      <c r="W39" s="34"/>
      <c r="X39" s="34"/>
      <c r="Y39" s="34"/>
      <c r="Z39" s="34"/>
      <c r="AA39" s="34"/>
      <c r="AB39" s="34"/>
      <c r="AC39" s="34"/>
      <c r="AD39" s="34"/>
      <c r="AE39" s="34"/>
    </row>
    <row r="40" spans="1:31" s="2" customFormat="1" ht="14.4"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51"/>
      <c r="D50" s="132" t="s">
        <v>52</v>
      </c>
      <c r="E50" s="133"/>
      <c r="F50" s="133"/>
      <c r="G50" s="132" t="s">
        <v>53</v>
      </c>
      <c r="H50" s="133"/>
      <c r="I50" s="133"/>
      <c r="J50" s="133"/>
      <c r="K50" s="133"/>
      <c r="L50" s="51"/>
    </row>
    <row r="51" spans="2:12" ht="10">
      <c r="B51" s="20"/>
      <c r="L51" s="20"/>
    </row>
    <row r="52" spans="2:12" ht="10">
      <c r="B52" s="20"/>
      <c r="L52" s="20"/>
    </row>
    <row r="53" spans="2:12" ht="10">
      <c r="B53" s="20"/>
      <c r="L53" s="20"/>
    </row>
    <row r="54" spans="2:12" ht="10">
      <c r="B54" s="20"/>
      <c r="L54" s="20"/>
    </row>
    <row r="55" spans="2:12" ht="10">
      <c r="B55" s="20"/>
      <c r="L55" s="20"/>
    </row>
    <row r="56" spans="2:12" ht="10">
      <c r="B56" s="20"/>
      <c r="L56" s="20"/>
    </row>
    <row r="57" spans="2:12" ht="10">
      <c r="B57" s="20"/>
      <c r="L57" s="20"/>
    </row>
    <row r="58" spans="2:12" ht="10">
      <c r="B58" s="20"/>
      <c r="L58" s="20"/>
    </row>
    <row r="59" spans="2:12" ht="10">
      <c r="B59" s="20"/>
      <c r="L59" s="20"/>
    </row>
    <row r="60" spans="2:12" ht="10">
      <c r="B60" s="20"/>
      <c r="L60" s="20"/>
    </row>
    <row r="61" spans="1:31" s="2" customFormat="1" ht="12.5">
      <c r="A61" s="34"/>
      <c r="B61" s="39"/>
      <c r="C61" s="34"/>
      <c r="D61" s="134" t="s">
        <v>54</v>
      </c>
      <c r="E61" s="135"/>
      <c r="F61" s="136" t="s">
        <v>55</v>
      </c>
      <c r="G61" s="134" t="s">
        <v>54</v>
      </c>
      <c r="H61" s="135"/>
      <c r="I61" s="135"/>
      <c r="J61" s="137" t="s">
        <v>55</v>
      </c>
      <c r="K61" s="135"/>
      <c r="L61" s="51"/>
      <c r="S61" s="34"/>
      <c r="T61" s="34"/>
      <c r="U61" s="34"/>
      <c r="V61" s="34"/>
      <c r="W61" s="34"/>
      <c r="X61" s="34"/>
      <c r="Y61" s="34"/>
      <c r="Z61" s="34"/>
      <c r="AA61" s="34"/>
      <c r="AB61" s="34"/>
      <c r="AC61" s="34"/>
      <c r="AD61" s="34"/>
      <c r="AE61" s="34"/>
    </row>
    <row r="62" spans="2:12" ht="10">
      <c r="B62" s="20"/>
      <c r="L62" s="20"/>
    </row>
    <row r="63" spans="2:12" ht="10">
      <c r="B63" s="20"/>
      <c r="L63" s="20"/>
    </row>
    <row r="64" spans="2:12" ht="10">
      <c r="B64" s="20"/>
      <c r="L64" s="20"/>
    </row>
    <row r="65" spans="1:31" s="2" customFormat="1" ht="13">
      <c r="A65" s="34"/>
      <c r="B65" s="39"/>
      <c r="C65" s="34"/>
      <c r="D65" s="132" t="s">
        <v>56</v>
      </c>
      <c r="E65" s="138"/>
      <c r="F65" s="138"/>
      <c r="G65" s="132" t="s">
        <v>57</v>
      </c>
      <c r="H65" s="138"/>
      <c r="I65" s="138"/>
      <c r="J65" s="138"/>
      <c r="K65" s="138"/>
      <c r="L65" s="51"/>
      <c r="S65" s="34"/>
      <c r="T65" s="34"/>
      <c r="U65" s="34"/>
      <c r="V65" s="34"/>
      <c r="W65" s="34"/>
      <c r="X65" s="34"/>
      <c r="Y65" s="34"/>
      <c r="Z65" s="34"/>
      <c r="AA65" s="34"/>
      <c r="AB65" s="34"/>
      <c r="AC65" s="34"/>
      <c r="AD65" s="34"/>
      <c r="AE65" s="34"/>
    </row>
    <row r="66" spans="2:12" ht="10">
      <c r="B66" s="20"/>
      <c r="L66" s="20"/>
    </row>
    <row r="67" spans="2:12" ht="10">
      <c r="B67" s="20"/>
      <c r="L67" s="20"/>
    </row>
    <row r="68" spans="2:12" ht="10">
      <c r="B68" s="20"/>
      <c r="L68" s="20"/>
    </row>
    <row r="69" spans="2:12" ht="10">
      <c r="B69" s="20"/>
      <c r="L69" s="20"/>
    </row>
    <row r="70" spans="2:12" ht="10">
      <c r="B70" s="20"/>
      <c r="L70" s="20"/>
    </row>
    <row r="71" spans="2:12" ht="10">
      <c r="B71" s="20"/>
      <c r="L71" s="20"/>
    </row>
    <row r="72" spans="2:12" ht="10">
      <c r="B72" s="20"/>
      <c r="L72" s="20"/>
    </row>
    <row r="73" spans="2:12" ht="10">
      <c r="B73" s="20"/>
      <c r="L73" s="20"/>
    </row>
    <row r="74" spans="2:12" ht="10">
      <c r="B74" s="20"/>
      <c r="L74" s="20"/>
    </row>
    <row r="75" spans="2:12" ht="10">
      <c r="B75" s="20"/>
      <c r="L75" s="20"/>
    </row>
    <row r="76" spans="1:31" s="2" customFormat="1" ht="12.5">
      <c r="A76" s="34"/>
      <c r="B76" s="39"/>
      <c r="C76" s="34"/>
      <c r="D76" s="134" t="s">
        <v>54</v>
      </c>
      <c r="E76" s="135"/>
      <c r="F76" s="136" t="s">
        <v>55</v>
      </c>
      <c r="G76" s="134" t="s">
        <v>54</v>
      </c>
      <c r="H76" s="135"/>
      <c r="I76" s="135"/>
      <c r="J76" s="137" t="s">
        <v>55</v>
      </c>
      <c r="K76" s="135"/>
      <c r="L76" s="51"/>
      <c r="S76" s="34"/>
      <c r="T76" s="34"/>
      <c r="U76" s="34"/>
      <c r="V76" s="34"/>
      <c r="W76" s="34"/>
      <c r="X76" s="34"/>
      <c r="Y76" s="34"/>
      <c r="Z76" s="34"/>
      <c r="AA76" s="34"/>
      <c r="AB76" s="34"/>
      <c r="AC76" s="34"/>
      <c r="AD76" s="34"/>
      <c r="AE76" s="34"/>
    </row>
    <row r="77" spans="1:31" s="2" customFormat="1" ht="14.4"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7"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5" customHeight="1">
      <c r="A82" s="34"/>
      <c r="B82" s="35"/>
      <c r="C82" s="23" t="s">
        <v>108</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7"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7" t="str">
        <f>E7</f>
        <v>Oprava místní komunikace v ulici Palackého, Náměšť nad Oslavou</v>
      </c>
      <c r="F85" s="308"/>
      <c r="G85" s="308"/>
      <c r="H85" s="308"/>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106</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59" t="str">
        <f>E9</f>
        <v>SO400 - Veřejné osvětlení</v>
      </c>
      <c r="F87" s="309"/>
      <c r="G87" s="309"/>
      <c r="H87" s="309"/>
      <c r="I87" s="36"/>
      <c r="J87" s="36"/>
      <c r="K87" s="36"/>
      <c r="L87" s="51"/>
      <c r="S87" s="34"/>
      <c r="T87" s="34"/>
      <c r="U87" s="34"/>
      <c r="V87" s="34"/>
      <c r="W87" s="34"/>
      <c r="X87" s="34"/>
      <c r="Y87" s="34"/>
      <c r="Z87" s="34"/>
      <c r="AA87" s="34"/>
      <c r="AB87" s="34"/>
      <c r="AC87" s="34"/>
      <c r="AD87" s="34"/>
      <c r="AE87" s="34"/>
    </row>
    <row r="88" spans="1:31" s="2" customFormat="1" ht="7"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Náměšť nad OSlavou</v>
      </c>
      <c r="G89" s="36"/>
      <c r="H89" s="36"/>
      <c r="I89" s="29" t="s">
        <v>22</v>
      </c>
      <c r="J89" s="66" t="str">
        <f>IF(J12="","",J12)</f>
        <v>27. 11. 2021</v>
      </c>
      <c r="K89" s="36"/>
      <c r="L89" s="51"/>
      <c r="S89" s="34"/>
      <c r="T89" s="34"/>
      <c r="U89" s="34"/>
      <c r="V89" s="34"/>
      <c r="W89" s="34"/>
      <c r="X89" s="34"/>
      <c r="Y89" s="34"/>
      <c r="Z89" s="34"/>
      <c r="AA89" s="34"/>
      <c r="AB89" s="34"/>
      <c r="AC89" s="34"/>
      <c r="AD89" s="34"/>
      <c r="AE89" s="34"/>
    </row>
    <row r="90" spans="1:31" s="2" customFormat="1" ht="7"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65" customHeight="1">
      <c r="A91" s="34"/>
      <c r="B91" s="35"/>
      <c r="C91" s="29" t="s">
        <v>24</v>
      </c>
      <c r="D91" s="36"/>
      <c r="E91" s="36"/>
      <c r="F91" s="27" t="str">
        <f>E15</f>
        <v>Město Náměšť nad Oslavou</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15" customHeight="1">
      <c r="A92" s="34"/>
      <c r="B92" s="35"/>
      <c r="C92" s="29" t="s">
        <v>30</v>
      </c>
      <c r="D92" s="36"/>
      <c r="E92" s="36"/>
      <c r="F92" s="27" t="str">
        <f>IF(E18="","",E18)</f>
        <v>Vyplň údaj</v>
      </c>
      <c r="G92" s="36"/>
      <c r="H92" s="36"/>
      <c r="I92" s="29" t="s">
        <v>37</v>
      </c>
      <c r="J92" s="32" t="str">
        <f>E24</f>
        <v>Ing. Pecina</v>
      </c>
      <c r="K92" s="36"/>
      <c r="L92" s="51"/>
      <c r="S92" s="34"/>
      <c r="T92" s="34"/>
      <c r="U92" s="34"/>
      <c r="V92" s="34"/>
      <c r="W92" s="34"/>
      <c r="X92" s="34"/>
      <c r="Y92" s="34"/>
      <c r="Z92" s="34"/>
      <c r="AA92" s="34"/>
      <c r="AB92" s="34"/>
      <c r="AC92" s="34"/>
      <c r="AD92" s="34"/>
      <c r="AE92" s="34"/>
    </row>
    <row r="93" spans="1:31" s="2" customFormat="1" ht="10.2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109</v>
      </c>
      <c r="D94" s="144"/>
      <c r="E94" s="144"/>
      <c r="F94" s="144"/>
      <c r="G94" s="144"/>
      <c r="H94" s="144"/>
      <c r="I94" s="144"/>
      <c r="J94" s="145" t="s">
        <v>110</v>
      </c>
      <c r="K94" s="144"/>
      <c r="L94" s="51"/>
      <c r="S94" s="34"/>
      <c r="T94" s="34"/>
      <c r="U94" s="34"/>
      <c r="V94" s="34"/>
      <c r="W94" s="34"/>
      <c r="X94" s="34"/>
      <c r="Y94" s="34"/>
      <c r="Z94" s="34"/>
      <c r="AA94" s="34"/>
      <c r="AB94" s="34"/>
      <c r="AC94" s="34"/>
      <c r="AD94" s="34"/>
      <c r="AE94" s="34"/>
    </row>
    <row r="95" spans="1:31" s="2" customFormat="1" ht="10.2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75" customHeight="1">
      <c r="A96" s="34"/>
      <c r="B96" s="35"/>
      <c r="C96" s="146" t="s">
        <v>111</v>
      </c>
      <c r="D96" s="36"/>
      <c r="E96" s="36"/>
      <c r="F96" s="36"/>
      <c r="G96" s="36"/>
      <c r="H96" s="36"/>
      <c r="I96" s="36"/>
      <c r="J96" s="84">
        <f>J119</f>
        <v>0</v>
      </c>
      <c r="K96" s="36"/>
      <c r="L96" s="51"/>
      <c r="S96" s="34"/>
      <c r="T96" s="34"/>
      <c r="U96" s="34"/>
      <c r="V96" s="34"/>
      <c r="W96" s="34"/>
      <c r="X96" s="34"/>
      <c r="Y96" s="34"/>
      <c r="Z96" s="34"/>
      <c r="AA96" s="34"/>
      <c r="AB96" s="34"/>
      <c r="AC96" s="34"/>
      <c r="AD96" s="34"/>
      <c r="AE96" s="34"/>
      <c r="AU96" s="17" t="s">
        <v>112</v>
      </c>
    </row>
    <row r="97" spans="2:12" s="9" customFormat="1" ht="25" customHeight="1">
      <c r="B97" s="147"/>
      <c r="C97" s="148"/>
      <c r="D97" s="149" t="s">
        <v>1083</v>
      </c>
      <c r="E97" s="150"/>
      <c r="F97" s="150"/>
      <c r="G97" s="150"/>
      <c r="H97" s="150"/>
      <c r="I97" s="150"/>
      <c r="J97" s="151">
        <f>J120</f>
        <v>0</v>
      </c>
      <c r="K97" s="148"/>
      <c r="L97" s="152"/>
    </row>
    <row r="98" spans="2:12" s="10" customFormat="1" ht="19.9" customHeight="1">
      <c r="B98" s="153"/>
      <c r="C98" s="154"/>
      <c r="D98" s="155" t="s">
        <v>1084</v>
      </c>
      <c r="E98" s="156"/>
      <c r="F98" s="156"/>
      <c r="G98" s="156"/>
      <c r="H98" s="156"/>
      <c r="I98" s="156"/>
      <c r="J98" s="157">
        <f>J239</f>
        <v>0</v>
      </c>
      <c r="K98" s="154"/>
      <c r="L98" s="158"/>
    </row>
    <row r="99" spans="2:12" s="9" customFormat="1" ht="25" customHeight="1">
      <c r="B99" s="147"/>
      <c r="C99" s="148"/>
      <c r="D99" s="149" t="s">
        <v>1085</v>
      </c>
      <c r="E99" s="150"/>
      <c r="F99" s="150"/>
      <c r="G99" s="150"/>
      <c r="H99" s="150"/>
      <c r="I99" s="150"/>
      <c r="J99" s="151">
        <f>J268</f>
        <v>0</v>
      </c>
      <c r="K99" s="148"/>
      <c r="L99" s="152"/>
    </row>
    <row r="100" spans="1:31" s="2" customFormat="1" ht="21.75" customHeight="1">
      <c r="A100" s="34"/>
      <c r="B100" s="35"/>
      <c r="C100" s="36"/>
      <c r="D100" s="36"/>
      <c r="E100" s="36"/>
      <c r="F100" s="36"/>
      <c r="G100" s="36"/>
      <c r="H100" s="36"/>
      <c r="I100" s="36"/>
      <c r="J100" s="36"/>
      <c r="K100" s="36"/>
      <c r="L100" s="51"/>
      <c r="S100" s="34"/>
      <c r="T100" s="34"/>
      <c r="U100" s="34"/>
      <c r="V100" s="34"/>
      <c r="W100" s="34"/>
      <c r="X100" s="34"/>
      <c r="Y100" s="34"/>
      <c r="Z100" s="34"/>
      <c r="AA100" s="34"/>
      <c r="AB100" s="34"/>
      <c r="AC100" s="34"/>
      <c r="AD100" s="34"/>
      <c r="AE100" s="34"/>
    </row>
    <row r="101" spans="1:31" s="2" customFormat="1" ht="7" customHeight="1">
      <c r="A101" s="34"/>
      <c r="B101" s="54"/>
      <c r="C101" s="55"/>
      <c r="D101" s="55"/>
      <c r="E101" s="55"/>
      <c r="F101" s="55"/>
      <c r="G101" s="55"/>
      <c r="H101" s="55"/>
      <c r="I101" s="55"/>
      <c r="J101" s="55"/>
      <c r="K101" s="55"/>
      <c r="L101" s="51"/>
      <c r="S101" s="34"/>
      <c r="T101" s="34"/>
      <c r="U101" s="34"/>
      <c r="V101" s="34"/>
      <c r="W101" s="34"/>
      <c r="X101" s="34"/>
      <c r="Y101" s="34"/>
      <c r="Z101" s="34"/>
      <c r="AA101" s="34"/>
      <c r="AB101" s="34"/>
      <c r="AC101" s="34"/>
      <c r="AD101" s="34"/>
      <c r="AE101" s="34"/>
    </row>
    <row r="105" spans="1:31" s="2" customFormat="1" ht="7" customHeight="1">
      <c r="A105" s="34"/>
      <c r="B105" s="56"/>
      <c r="C105" s="57"/>
      <c r="D105" s="57"/>
      <c r="E105" s="57"/>
      <c r="F105" s="57"/>
      <c r="G105" s="57"/>
      <c r="H105" s="57"/>
      <c r="I105" s="57"/>
      <c r="J105" s="57"/>
      <c r="K105" s="57"/>
      <c r="L105" s="51"/>
      <c r="S105" s="34"/>
      <c r="T105" s="34"/>
      <c r="U105" s="34"/>
      <c r="V105" s="34"/>
      <c r="W105" s="34"/>
      <c r="X105" s="34"/>
      <c r="Y105" s="34"/>
      <c r="Z105" s="34"/>
      <c r="AA105" s="34"/>
      <c r="AB105" s="34"/>
      <c r="AC105" s="34"/>
      <c r="AD105" s="34"/>
      <c r="AE105" s="34"/>
    </row>
    <row r="106" spans="1:31" s="2" customFormat="1" ht="25" customHeight="1">
      <c r="A106" s="34"/>
      <c r="B106" s="35"/>
      <c r="C106" s="23" t="s">
        <v>118</v>
      </c>
      <c r="D106" s="36"/>
      <c r="E106" s="36"/>
      <c r="F106" s="36"/>
      <c r="G106" s="36"/>
      <c r="H106" s="36"/>
      <c r="I106" s="36"/>
      <c r="J106" s="36"/>
      <c r="K106" s="36"/>
      <c r="L106" s="51"/>
      <c r="S106" s="34"/>
      <c r="T106" s="34"/>
      <c r="U106" s="34"/>
      <c r="V106" s="34"/>
      <c r="W106" s="34"/>
      <c r="X106" s="34"/>
      <c r="Y106" s="34"/>
      <c r="Z106" s="34"/>
      <c r="AA106" s="34"/>
      <c r="AB106" s="34"/>
      <c r="AC106" s="34"/>
      <c r="AD106" s="34"/>
      <c r="AE106" s="34"/>
    </row>
    <row r="107" spans="1:31" s="2" customFormat="1" ht="7" customHeight="1">
      <c r="A107" s="34"/>
      <c r="B107" s="35"/>
      <c r="C107" s="36"/>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12" customHeight="1">
      <c r="A108" s="34"/>
      <c r="B108" s="35"/>
      <c r="C108" s="29" t="s">
        <v>16</v>
      </c>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16.5" customHeight="1">
      <c r="A109" s="34"/>
      <c r="B109" s="35"/>
      <c r="C109" s="36"/>
      <c r="D109" s="36"/>
      <c r="E109" s="307" t="str">
        <f>E7</f>
        <v>Oprava místní komunikace v ulici Palackého, Náměšť nad Oslavou</v>
      </c>
      <c r="F109" s="308"/>
      <c r="G109" s="308"/>
      <c r="H109" s="308"/>
      <c r="I109" s="36"/>
      <c r="J109" s="36"/>
      <c r="K109" s="36"/>
      <c r="L109" s="51"/>
      <c r="S109" s="34"/>
      <c r="T109" s="34"/>
      <c r="U109" s="34"/>
      <c r="V109" s="34"/>
      <c r="W109" s="34"/>
      <c r="X109" s="34"/>
      <c r="Y109" s="34"/>
      <c r="Z109" s="34"/>
      <c r="AA109" s="34"/>
      <c r="AB109" s="34"/>
      <c r="AC109" s="34"/>
      <c r="AD109" s="34"/>
      <c r="AE109" s="34"/>
    </row>
    <row r="110" spans="1:31" s="2" customFormat="1" ht="12" customHeight="1">
      <c r="A110" s="34"/>
      <c r="B110" s="35"/>
      <c r="C110" s="29" t="s">
        <v>106</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6.5" customHeight="1">
      <c r="A111" s="34"/>
      <c r="B111" s="35"/>
      <c r="C111" s="36"/>
      <c r="D111" s="36"/>
      <c r="E111" s="259" t="str">
        <f>E9</f>
        <v>SO400 - Veřejné osvětlení</v>
      </c>
      <c r="F111" s="309"/>
      <c r="G111" s="309"/>
      <c r="H111" s="309"/>
      <c r="I111" s="36"/>
      <c r="J111" s="36"/>
      <c r="K111" s="36"/>
      <c r="L111" s="51"/>
      <c r="S111" s="34"/>
      <c r="T111" s="34"/>
      <c r="U111" s="34"/>
      <c r="V111" s="34"/>
      <c r="W111" s="34"/>
      <c r="X111" s="34"/>
      <c r="Y111" s="34"/>
      <c r="Z111" s="34"/>
      <c r="AA111" s="34"/>
      <c r="AB111" s="34"/>
      <c r="AC111" s="34"/>
      <c r="AD111" s="34"/>
      <c r="AE111" s="34"/>
    </row>
    <row r="112" spans="1:31" s="2" customFormat="1" ht="7"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20</v>
      </c>
      <c r="D113" s="36"/>
      <c r="E113" s="36"/>
      <c r="F113" s="27" t="str">
        <f>F12</f>
        <v>Náměšť nad OSlavou</v>
      </c>
      <c r="G113" s="36"/>
      <c r="H113" s="36"/>
      <c r="I113" s="29" t="s">
        <v>22</v>
      </c>
      <c r="J113" s="66" t="str">
        <f>IF(J12="","",J12)</f>
        <v>27. 11. 2021</v>
      </c>
      <c r="K113" s="36"/>
      <c r="L113" s="51"/>
      <c r="S113" s="34"/>
      <c r="T113" s="34"/>
      <c r="U113" s="34"/>
      <c r="V113" s="34"/>
      <c r="W113" s="34"/>
      <c r="X113" s="34"/>
      <c r="Y113" s="34"/>
      <c r="Z113" s="34"/>
      <c r="AA113" s="34"/>
      <c r="AB113" s="34"/>
      <c r="AC113" s="34"/>
      <c r="AD113" s="34"/>
      <c r="AE113" s="34"/>
    </row>
    <row r="114" spans="1:31" s="2" customFormat="1" ht="7" customHeight="1">
      <c r="A114" s="34"/>
      <c r="B114" s="35"/>
      <c r="C114" s="36"/>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25.65" customHeight="1">
      <c r="A115" s="34"/>
      <c r="B115" s="35"/>
      <c r="C115" s="29" t="s">
        <v>24</v>
      </c>
      <c r="D115" s="36"/>
      <c r="E115" s="36"/>
      <c r="F115" s="27" t="str">
        <f>E15</f>
        <v>Město Náměšť nad Oslavou</v>
      </c>
      <c r="G115" s="36"/>
      <c r="H115" s="36"/>
      <c r="I115" s="29" t="s">
        <v>32</v>
      </c>
      <c r="J115" s="32" t="str">
        <f>E21</f>
        <v>PROfi Jihlava spol. s r.o.</v>
      </c>
      <c r="K115" s="36"/>
      <c r="L115" s="51"/>
      <c r="S115" s="34"/>
      <c r="T115" s="34"/>
      <c r="U115" s="34"/>
      <c r="V115" s="34"/>
      <c r="W115" s="34"/>
      <c r="X115" s="34"/>
      <c r="Y115" s="34"/>
      <c r="Z115" s="34"/>
      <c r="AA115" s="34"/>
      <c r="AB115" s="34"/>
      <c r="AC115" s="34"/>
      <c r="AD115" s="34"/>
      <c r="AE115" s="34"/>
    </row>
    <row r="116" spans="1:31" s="2" customFormat="1" ht="15.15" customHeight="1">
      <c r="A116" s="34"/>
      <c r="B116" s="35"/>
      <c r="C116" s="29" t="s">
        <v>30</v>
      </c>
      <c r="D116" s="36"/>
      <c r="E116" s="36"/>
      <c r="F116" s="27" t="str">
        <f>IF(E18="","",E18)</f>
        <v>Vyplň údaj</v>
      </c>
      <c r="G116" s="36"/>
      <c r="H116" s="36"/>
      <c r="I116" s="29" t="s">
        <v>37</v>
      </c>
      <c r="J116" s="32" t="str">
        <f>E24</f>
        <v>Ing. Pecina</v>
      </c>
      <c r="K116" s="36"/>
      <c r="L116" s="51"/>
      <c r="S116" s="34"/>
      <c r="T116" s="34"/>
      <c r="U116" s="34"/>
      <c r="V116" s="34"/>
      <c r="W116" s="34"/>
      <c r="X116" s="34"/>
      <c r="Y116" s="34"/>
      <c r="Z116" s="34"/>
      <c r="AA116" s="34"/>
      <c r="AB116" s="34"/>
      <c r="AC116" s="34"/>
      <c r="AD116" s="34"/>
      <c r="AE116" s="34"/>
    </row>
    <row r="117" spans="1:31" s="2" customFormat="1" ht="10.2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11" customFormat="1" ht="29.25" customHeight="1">
      <c r="A118" s="159"/>
      <c r="B118" s="160"/>
      <c r="C118" s="161" t="s">
        <v>119</v>
      </c>
      <c r="D118" s="162" t="s">
        <v>64</v>
      </c>
      <c r="E118" s="162" t="s">
        <v>60</v>
      </c>
      <c r="F118" s="162" t="s">
        <v>61</v>
      </c>
      <c r="G118" s="162" t="s">
        <v>120</v>
      </c>
      <c r="H118" s="162" t="s">
        <v>121</v>
      </c>
      <c r="I118" s="162" t="s">
        <v>122</v>
      </c>
      <c r="J118" s="163" t="s">
        <v>110</v>
      </c>
      <c r="K118" s="164" t="s">
        <v>123</v>
      </c>
      <c r="L118" s="165"/>
      <c r="M118" s="75" t="s">
        <v>1</v>
      </c>
      <c r="N118" s="76" t="s">
        <v>43</v>
      </c>
      <c r="O118" s="76" t="s">
        <v>124</v>
      </c>
      <c r="P118" s="76" t="s">
        <v>125</v>
      </c>
      <c r="Q118" s="76" t="s">
        <v>126</v>
      </c>
      <c r="R118" s="76" t="s">
        <v>127</v>
      </c>
      <c r="S118" s="76" t="s">
        <v>128</v>
      </c>
      <c r="T118" s="77" t="s">
        <v>129</v>
      </c>
      <c r="U118" s="159"/>
      <c r="V118" s="159"/>
      <c r="W118" s="159"/>
      <c r="X118" s="159"/>
      <c r="Y118" s="159"/>
      <c r="Z118" s="159"/>
      <c r="AA118" s="159"/>
      <c r="AB118" s="159"/>
      <c r="AC118" s="159"/>
      <c r="AD118" s="159"/>
      <c r="AE118" s="159"/>
    </row>
    <row r="119" spans="1:63" s="2" customFormat="1" ht="22.75" customHeight="1">
      <c r="A119" s="34"/>
      <c r="B119" s="35"/>
      <c r="C119" s="82" t="s">
        <v>130</v>
      </c>
      <c r="D119" s="36"/>
      <c r="E119" s="36"/>
      <c r="F119" s="36"/>
      <c r="G119" s="36"/>
      <c r="H119" s="36"/>
      <c r="I119" s="36"/>
      <c r="J119" s="166">
        <f>BK119</f>
        <v>0</v>
      </c>
      <c r="K119" s="36"/>
      <c r="L119" s="39"/>
      <c r="M119" s="78"/>
      <c r="N119" s="167"/>
      <c r="O119" s="79"/>
      <c r="P119" s="168">
        <f>P120+P268</f>
        <v>0</v>
      </c>
      <c r="Q119" s="79"/>
      <c r="R119" s="168">
        <f>R120+R268</f>
        <v>0</v>
      </c>
      <c r="S119" s="79"/>
      <c r="T119" s="169">
        <f>T120+T268</f>
        <v>0</v>
      </c>
      <c r="U119" s="34"/>
      <c r="V119" s="34"/>
      <c r="W119" s="34"/>
      <c r="X119" s="34"/>
      <c r="Y119" s="34"/>
      <c r="Z119" s="34"/>
      <c r="AA119" s="34"/>
      <c r="AB119" s="34"/>
      <c r="AC119" s="34"/>
      <c r="AD119" s="34"/>
      <c r="AE119" s="34"/>
      <c r="AT119" s="17" t="s">
        <v>78</v>
      </c>
      <c r="AU119" s="17" t="s">
        <v>112</v>
      </c>
      <c r="BK119" s="170">
        <f>BK120+BK268</f>
        <v>0</v>
      </c>
    </row>
    <row r="120" spans="2:63" s="12" customFormat="1" ht="25.9" customHeight="1">
      <c r="B120" s="171"/>
      <c r="C120" s="172"/>
      <c r="D120" s="173" t="s">
        <v>78</v>
      </c>
      <c r="E120" s="174" t="s">
        <v>1086</v>
      </c>
      <c r="F120" s="174" t="s">
        <v>1087</v>
      </c>
      <c r="G120" s="172"/>
      <c r="H120" s="172"/>
      <c r="I120" s="175"/>
      <c r="J120" s="176">
        <f>BK120</f>
        <v>0</v>
      </c>
      <c r="K120" s="172"/>
      <c r="L120" s="177"/>
      <c r="M120" s="178"/>
      <c r="N120" s="179"/>
      <c r="O120" s="179"/>
      <c r="P120" s="180">
        <f>P121+SUM(P122:P239)</f>
        <v>0</v>
      </c>
      <c r="Q120" s="179"/>
      <c r="R120" s="180">
        <f>R121+SUM(R122:R239)</f>
        <v>0</v>
      </c>
      <c r="S120" s="179"/>
      <c r="T120" s="181">
        <f>T121+SUM(T122:T239)</f>
        <v>0</v>
      </c>
      <c r="AR120" s="182" t="s">
        <v>87</v>
      </c>
      <c r="AT120" s="183" t="s">
        <v>78</v>
      </c>
      <c r="AU120" s="183" t="s">
        <v>79</v>
      </c>
      <c r="AY120" s="182" t="s">
        <v>134</v>
      </c>
      <c r="BK120" s="184">
        <f>BK121+SUM(BK122:BK239)</f>
        <v>0</v>
      </c>
    </row>
    <row r="121" spans="1:65" s="2" customFormat="1" ht="16.5" customHeight="1">
      <c r="A121" s="34"/>
      <c r="B121" s="35"/>
      <c r="C121" s="187" t="s">
        <v>87</v>
      </c>
      <c r="D121" s="187" t="s">
        <v>137</v>
      </c>
      <c r="E121" s="188" t="s">
        <v>1088</v>
      </c>
      <c r="F121" s="189" t="s">
        <v>1089</v>
      </c>
      <c r="G121" s="190" t="s">
        <v>250</v>
      </c>
      <c r="H121" s="191">
        <v>281</v>
      </c>
      <c r="I121" s="192"/>
      <c r="J121" s="193">
        <f>ROUND(I121*H121,2)</f>
        <v>0</v>
      </c>
      <c r="K121" s="194"/>
      <c r="L121" s="39"/>
      <c r="M121" s="195" t="s">
        <v>1</v>
      </c>
      <c r="N121" s="196" t="s">
        <v>44</v>
      </c>
      <c r="O121" s="71"/>
      <c r="P121" s="197">
        <f>O121*H121</f>
        <v>0</v>
      </c>
      <c r="Q121" s="197">
        <v>0</v>
      </c>
      <c r="R121" s="197">
        <f>Q121*H121</f>
        <v>0</v>
      </c>
      <c r="S121" s="197">
        <v>0</v>
      </c>
      <c r="T121" s="198">
        <f>S121*H121</f>
        <v>0</v>
      </c>
      <c r="U121" s="34"/>
      <c r="V121" s="34"/>
      <c r="W121" s="34"/>
      <c r="X121" s="34"/>
      <c r="Y121" s="34"/>
      <c r="Z121" s="34"/>
      <c r="AA121" s="34"/>
      <c r="AB121" s="34"/>
      <c r="AC121" s="34"/>
      <c r="AD121" s="34"/>
      <c r="AE121" s="34"/>
      <c r="AR121" s="199" t="s">
        <v>155</v>
      </c>
      <c r="AT121" s="199" t="s">
        <v>137</v>
      </c>
      <c r="AU121" s="199" t="s">
        <v>87</v>
      </c>
      <c r="AY121" s="17" t="s">
        <v>134</v>
      </c>
      <c r="BE121" s="200">
        <f>IF(N121="základní",J121,0)</f>
        <v>0</v>
      </c>
      <c r="BF121" s="200">
        <f>IF(N121="snížená",J121,0)</f>
        <v>0</v>
      </c>
      <c r="BG121" s="200">
        <f>IF(N121="zákl. přenesená",J121,0)</f>
        <v>0</v>
      </c>
      <c r="BH121" s="200">
        <f>IF(N121="sníž. přenesená",J121,0)</f>
        <v>0</v>
      </c>
      <c r="BI121" s="200">
        <f>IF(N121="nulová",J121,0)</f>
        <v>0</v>
      </c>
      <c r="BJ121" s="17" t="s">
        <v>87</v>
      </c>
      <c r="BK121" s="200">
        <f>ROUND(I121*H121,2)</f>
        <v>0</v>
      </c>
      <c r="BL121" s="17" t="s">
        <v>155</v>
      </c>
      <c r="BM121" s="199" t="s">
        <v>89</v>
      </c>
    </row>
    <row r="122" spans="1:47" s="2" customFormat="1" ht="10">
      <c r="A122" s="34"/>
      <c r="B122" s="35"/>
      <c r="C122" s="36"/>
      <c r="D122" s="201" t="s">
        <v>143</v>
      </c>
      <c r="E122" s="36"/>
      <c r="F122" s="202" t="s">
        <v>1089</v>
      </c>
      <c r="G122" s="36"/>
      <c r="H122" s="36"/>
      <c r="I122" s="203"/>
      <c r="J122" s="36"/>
      <c r="K122" s="36"/>
      <c r="L122" s="39"/>
      <c r="M122" s="204"/>
      <c r="N122" s="205"/>
      <c r="O122" s="71"/>
      <c r="P122" s="71"/>
      <c r="Q122" s="71"/>
      <c r="R122" s="71"/>
      <c r="S122" s="71"/>
      <c r="T122" s="72"/>
      <c r="U122" s="34"/>
      <c r="V122" s="34"/>
      <c r="W122" s="34"/>
      <c r="X122" s="34"/>
      <c r="Y122" s="34"/>
      <c r="Z122" s="34"/>
      <c r="AA122" s="34"/>
      <c r="AB122" s="34"/>
      <c r="AC122" s="34"/>
      <c r="AD122" s="34"/>
      <c r="AE122" s="34"/>
      <c r="AT122" s="17" t="s">
        <v>143</v>
      </c>
      <c r="AU122" s="17" t="s">
        <v>87</v>
      </c>
    </row>
    <row r="123" spans="1:47" s="2" customFormat="1" ht="18">
      <c r="A123" s="34"/>
      <c r="B123" s="35"/>
      <c r="C123" s="36"/>
      <c r="D123" s="201" t="s">
        <v>181</v>
      </c>
      <c r="E123" s="36"/>
      <c r="F123" s="206" t="s">
        <v>1090</v>
      </c>
      <c r="G123" s="36"/>
      <c r="H123" s="36"/>
      <c r="I123" s="203"/>
      <c r="J123" s="36"/>
      <c r="K123" s="36"/>
      <c r="L123" s="39"/>
      <c r="M123" s="204"/>
      <c r="N123" s="205"/>
      <c r="O123" s="71"/>
      <c r="P123" s="71"/>
      <c r="Q123" s="71"/>
      <c r="R123" s="71"/>
      <c r="S123" s="71"/>
      <c r="T123" s="72"/>
      <c r="U123" s="34"/>
      <c r="V123" s="34"/>
      <c r="W123" s="34"/>
      <c r="X123" s="34"/>
      <c r="Y123" s="34"/>
      <c r="Z123" s="34"/>
      <c r="AA123" s="34"/>
      <c r="AB123" s="34"/>
      <c r="AC123" s="34"/>
      <c r="AD123" s="34"/>
      <c r="AE123" s="34"/>
      <c r="AT123" s="17" t="s">
        <v>181</v>
      </c>
      <c r="AU123" s="17" t="s">
        <v>87</v>
      </c>
    </row>
    <row r="124" spans="1:47" s="2" customFormat="1" ht="18">
      <c r="A124" s="34"/>
      <c r="B124" s="35"/>
      <c r="C124" s="36"/>
      <c r="D124" s="201" t="s">
        <v>144</v>
      </c>
      <c r="E124" s="36"/>
      <c r="F124" s="206" t="s">
        <v>1091</v>
      </c>
      <c r="G124" s="36"/>
      <c r="H124" s="36"/>
      <c r="I124" s="203"/>
      <c r="J124" s="36"/>
      <c r="K124" s="36"/>
      <c r="L124" s="39"/>
      <c r="M124" s="204"/>
      <c r="N124" s="205"/>
      <c r="O124" s="71"/>
      <c r="P124" s="71"/>
      <c r="Q124" s="71"/>
      <c r="R124" s="71"/>
      <c r="S124" s="71"/>
      <c r="T124" s="72"/>
      <c r="U124" s="34"/>
      <c r="V124" s="34"/>
      <c r="W124" s="34"/>
      <c r="X124" s="34"/>
      <c r="Y124" s="34"/>
      <c r="Z124" s="34"/>
      <c r="AA124" s="34"/>
      <c r="AB124" s="34"/>
      <c r="AC124" s="34"/>
      <c r="AD124" s="34"/>
      <c r="AE124" s="34"/>
      <c r="AT124" s="17" t="s">
        <v>144</v>
      </c>
      <c r="AU124" s="17" t="s">
        <v>87</v>
      </c>
    </row>
    <row r="125" spans="1:65" s="2" customFormat="1" ht="16.5" customHeight="1">
      <c r="A125" s="34"/>
      <c r="B125" s="35"/>
      <c r="C125" s="187" t="s">
        <v>89</v>
      </c>
      <c r="D125" s="187" t="s">
        <v>137</v>
      </c>
      <c r="E125" s="188" t="s">
        <v>1092</v>
      </c>
      <c r="F125" s="189" t="s">
        <v>1093</v>
      </c>
      <c r="G125" s="190" t="s">
        <v>250</v>
      </c>
      <c r="H125" s="191">
        <v>58</v>
      </c>
      <c r="I125" s="192"/>
      <c r="J125" s="193">
        <f>ROUND(I125*H125,2)</f>
        <v>0</v>
      </c>
      <c r="K125" s="194"/>
      <c r="L125" s="39"/>
      <c r="M125" s="195" t="s">
        <v>1</v>
      </c>
      <c r="N125" s="196" t="s">
        <v>44</v>
      </c>
      <c r="O125" s="71"/>
      <c r="P125" s="197">
        <f>O125*H125</f>
        <v>0</v>
      </c>
      <c r="Q125" s="197">
        <v>0</v>
      </c>
      <c r="R125" s="197">
        <f>Q125*H125</f>
        <v>0</v>
      </c>
      <c r="S125" s="197">
        <v>0</v>
      </c>
      <c r="T125" s="198">
        <f>S125*H125</f>
        <v>0</v>
      </c>
      <c r="U125" s="34"/>
      <c r="V125" s="34"/>
      <c r="W125" s="34"/>
      <c r="X125" s="34"/>
      <c r="Y125" s="34"/>
      <c r="Z125" s="34"/>
      <c r="AA125" s="34"/>
      <c r="AB125" s="34"/>
      <c r="AC125" s="34"/>
      <c r="AD125" s="34"/>
      <c r="AE125" s="34"/>
      <c r="AR125" s="199" t="s">
        <v>155</v>
      </c>
      <c r="AT125" s="199" t="s">
        <v>137</v>
      </c>
      <c r="AU125" s="199" t="s">
        <v>87</v>
      </c>
      <c r="AY125" s="17" t="s">
        <v>134</v>
      </c>
      <c r="BE125" s="200">
        <f>IF(N125="základní",J125,0)</f>
        <v>0</v>
      </c>
      <c r="BF125" s="200">
        <f>IF(N125="snížená",J125,0)</f>
        <v>0</v>
      </c>
      <c r="BG125" s="200">
        <f>IF(N125="zákl. přenesená",J125,0)</f>
        <v>0</v>
      </c>
      <c r="BH125" s="200">
        <f>IF(N125="sníž. přenesená",J125,0)</f>
        <v>0</v>
      </c>
      <c r="BI125" s="200">
        <f>IF(N125="nulová",J125,0)</f>
        <v>0</v>
      </c>
      <c r="BJ125" s="17" t="s">
        <v>87</v>
      </c>
      <c r="BK125" s="200">
        <f>ROUND(I125*H125,2)</f>
        <v>0</v>
      </c>
      <c r="BL125" s="17" t="s">
        <v>155</v>
      </c>
      <c r="BM125" s="199" t="s">
        <v>155</v>
      </c>
    </row>
    <row r="126" spans="1:47" s="2" customFormat="1" ht="10">
      <c r="A126" s="34"/>
      <c r="B126" s="35"/>
      <c r="C126" s="36"/>
      <c r="D126" s="201" t="s">
        <v>143</v>
      </c>
      <c r="E126" s="36"/>
      <c r="F126" s="202" t="s">
        <v>1093</v>
      </c>
      <c r="G126" s="36"/>
      <c r="H126" s="36"/>
      <c r="I126" s="203"/>
      <c r="J126" s="36"/>
      <c r="K126" s="36"/>
      <c r="L126" s="39"/>
      <c r="M126" s="204"/>
      <c r="N126" s="205"/>
      <c r="O126" s="71"/>
      <c r="P126" s="71"/>
      <c r="Q126" s="71"/>
      <c r="R126" s="71"/>
      <c r="S126" s="71"/>
      <c r="T126" s="72"/>
      <c r="U126" s="34"/>
      <c r="V126" s="34"/>
      <c r="W126" s="34"/>
      <c r="X126" s="34"/>
      <c r="Y126" s="34"/>
      <c r="Z126" s="34"/>
      <c r="AA126" s="34"/>
      <c r="AB126" s="34"/>
      <c r="AC126" s="34"/>
      <c r="AD126" s="34"/>
      <c r="AE126" s="34"/>
      <c r="AT126" s="17" t="s">
        <v>143</v>
      </c>
      <c r="AU126" s="17" t="s">
        <v>87</v>
      </c>
    </row>
    <row r="127" spans="1:47" s="2" customFormat="1" ht="18">
      <c r="A127" s="34"/>
      <c r="B127" s="35"/>
      <c r="C127" s="36"/>
      <c r="D127" s="201" t="s">
        <v>181</v>
      </c>
      <c r="E127" s="36"/>
      <c r="F127" s="206" t="s">
        <v>1090</v>
      </c>
      <c r="G127" s="36"/>
      <c r="H127" s="36"/>
      <c r="I127" s="203"/>
      <c r="J127" s="36"/>
      <c r="K127" s="36"/>
      <c r="L127" s="39"/>
      <c r="M127" s="204"/>
      <c r="N127" s="205"/>
      <c r="O127" s="71"/>
      <c r="P127" s="71"/>
      <c r="Q127" s="71"/>
      <c r="R127" s="71"/>
      <c r="S127" s="71"/>
      <c r="T127" s="72"/>
      <c r="U127" s="34"/>
      <c r="V127" s="34"/>
      <c r="W127" s="34"/>
      <c r="X127" s="34"/>
      <c r="Y127" s="34"/>
      <c r="Z127" s="34"/>
      <c r="AA127" s="34"/>
      <c r="AB127" s="34"/>
      <c r="AC127" s="34"/>
      <c r="AD127" s="34"/>
      <c r="AE127" s="34"/>
      <c r="AT127" s="17" t="s">
        <v>181</v>
      </c>
      <c r="AU127" s="17" t="s">
        <v>87</v>
      </c>
    </row>
    <row r="128" spans="1:47" s="2" customFormat="1" ht="18">
      <c r="A128" s="34"/>
      <c r="B128" s="35"/>
      <c r="C128" s="36"/>
      <c r="D128" s="201" t="s">
        <v>144</v>
      </c>
      <c r="E128" s="36"/>
      <c r="F128" s="206" t="s">
        <v>1094</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144</v>
      </c>
      <c r="AU128" s="17" t="s">
        <v>87</v>
      </c>
    </row>
    <row r="129" spans="1:65" s="2" customFormat="1" ht="16.5" customHeight="1">
      <c r="A129" s="34"/>
      <c r="B129" s="35"/>
      <c r="C129" s="187" t="s">
        <v>150</v>
      </c>
      <c r="D129" s="187" t="s">
        <v>137</v>
      </c>
      <c r="E129" s="188" t="s">
        <v>1095</v>
      </c>
      <c r="F129" s="189" t="s">
        <v>1096</v>
      </c>
      <c r="G129" s="190" t="s">
        <v>187</v>
      </c>
      <c r="H129" s="191">
        <v>18</v>
      </c>
      <c r="I129" s="192"/>
      <c r="J129" s="193">
        <f>ROUND(I129*H129,2)</f>
        <v>0</v>
      </c>
      <c r="K129" s="194"/>
      <c r="L129" s="39"/>
      <c r="M129" s="195" t="s">
        <v>1</v>
      </c>
      <c r="N129" s="196" t="s">
        <v>44</v>
      </c>
      <c r="O129" s="71"/>
      <c r="P129" s="197">
        <f>O129*H129</f>
        <v>0</v>
      </c>
      <c r="Q129" s="197">
        <v>0</v>
      </c>
      <c r="R129" s="197">
        <f>Q129*H129</f>
        <v>0</v>
      </c>
      <c r="S129" s="197">
        <v>0</v>
      </c>
      <c r="T129" s="198">
        <f>S129*H129</f>
        <v>0</v>
      </c>
      <c r="U129" s="34"/>
      <c r="V129" s="34"/>
      <c r="W129" s="34"/>
      <c r="X129" s="34"/>
      <c r="Y129" s="34"/>
      <c r="Z129" s="34"/>
      <c r="AA129" s="34"/>
      <c r="AB129" s="34"/>
      <c r="AC129" s="34"/>
      <c r="AD129" s="34"/>
      <c r="AE129" s="34"/>
      <c r="AR129" s="199" t="s">
        <v>155</v>
      </c>
      <c r="AT129" s="199" t="s">
        <v>137</v>
      </c>
      <c r="AU129" s="199" t="s">
        <v>87</v>
      </c>
      <c r="AY129" s="17" t="s">
        <v>134</v>
      </c>
      <c r="BE129" s="200">
        <f>IF(N129="základní",J129,0)</f>
        <v>0</v>
      </c>
      <c r="BF129" s="200">
        <f>IF(N129="snížená",J129,0)</f>
        <v>0</v>
      </c>
      <c r="BG129" s="200">
        <f>IF(N129="zákl. přenesená",J129,0)</f>
        <v>0</v>
      </c>
      <c r="BH129" s="200">
        <f>IF(N129="sníž. přenesená",J129,0)</f>
        <v>0</v>
      </c>
      <c r="BI129" s="200">
        <f>IF(N129="nulová",J129,0)</f>
        <v>0</v>
      </c>
      <c r="BJ129" s="17" t="s">
        <v>87</v>
      </c>
      <c r="BK129" s="200">
        <f>ROUND(I129*H129,2)</f>
        <v>0</v>
      </c>
      <c r="BL129" s="17" t="s">
        <v>155</v>
      </c>
      <c r="BM129" s="199" t="s">
        <v>166</v>
      </c>
    </row>
    <row r="130" spans="1:47" s="2" customFormat="1" ht="10">
      <c r="A130" s="34"/>
      <c r="B130" s="35"/>
      <c r="C130" s="36"/>
      <c r="D130" s="201" t="s">
        <v>143</v>
      </c>
      <c r="E130" s="36"/>
      <c r="F130" s="202" t="s">
        <v>1096</v>
      </c>
      <c r="G130" s="36"/>
      <c r="H130" s="36"/>
      <c r="I130" s="203"/>
      <c r="J130" s="36"/>
      <c r="K130" s="36"/>
      <c r="L130" s="39"/>
      <c r="M130" s="204"/>
      <c r="N130" s="205"/>
      <c r="O130" s="71"/>
      <c r="P130" s="71"/>
      <c r="Q130" s="71"/>
      <c r="R130" s="71"/>
      <c r="S130" s="71"/>
      <c r="T130" s="72"/>
      <c r="U130" s="34"/>
      <c r="V130" s="34"/>
      <c r="W130" s="34"/>
      <c r="X130" s="34"/>
      <c r="Y130" s="34"/>
      <c r="Z130" s="34"/>
      <c r="AA130" s="34"/>
      <c r="AB130" s="34"/>
      <c r="AC130" s="34"/>
      <c r="AD130" s="34"/>
      <c r="AE130" s="34"/>
      <c r="AT130" s="17" t="s">
        <v>143</v>
      </c>
      <c r="AU130" s="17" t="s">
        <v>87</v>
      </c>
    </row>
    <row r="131" spans="1:47" s="2" customFormat="1" ht="18">
      <c r="A131" s="34"/>
      <c r="B131" s="35"/>
      <c r="C131" s="36"/>
      <c r="D131" s="201" t="s">
        <v>181</v>
      </c>
      <c r="E131" s="36"/>
      <c r="F131" s="206" t="s">
        <v>1097</v>
      </c>
      <c r="G131" s="36"/>
      <c r="H131" s="36"/>
      <c r="I131" s="203"/>
      <c r="J131" s="36"/>
      <c r="K131" s="36"/>
      <c r="L131" s="39"/>
      <c r="M131" s="204"/>
      <c r="N131" s="205"/>
      <c r="O131" s="71"/>
      <c r="P131" s="71"/>
      <c r="Q131" s="71"/>
      <c r="R131" s="71"/>
      <c r="S131" s="71"/>
      <c r="T131" s="72"/>
      <c r="U131" s="34"/>
      <c r="V131" s="34"/>
      <c r="W131" s="34"/>
      <c r="X131" s="34"/>
      <c r="Y131" s="34"/>
      <c r="Z131" s="34"/>
      <c r="AA131" s="34"/>
      <c r="AB131" s="34"/>
      <c r="AC131" s="34"/>
      <c r="AD131" s="34"/>
      <c r="AE131" s="34"/>
      <c r="AT131" s="17" t="s">
        <v>181</v>
      </c>
      <c r="AU131" s="17" t="s">
        <v>87</v>
      </c>
    </row>
    <row r="132" spans="1:47" s="2" customFormat="1" ht="18">
      <c r="A132" s="34"/>
      <c r="B132" s="35"/>
      <c r="C132" s="36"/>
      <c r="D132" s="201" t="s">
        <v>144</v>
      </c>
      <c r="E132" s="36"/>
      <c r="F132" s="206" t="s">
        <v>1098</v>
      </c>
      <c r="G132" s="36"/>
      <c r="H132" s="36"/>
      <c r="I132" s="203"/>
      <c r="J132" s="36"/>
      <c r="K132" s="36"/>
      <c r="L132" s="39"/>
      <c r="M132" s="204"/>
      <c r="N132" s="205"/>
      <c r="O132" s="71"/>
      <c r="P132" s="71"/>
      <c r="Q132" s="71"/>
      <c r="R132" s="71"/>
      <c r="S132" s="71"/>
      <c r="T132" s="72"/>
      <c r="U132" s="34"/>
      <c r="V132" s="34"/>
      <c r="W132" s="34"/>
      <c r="X132" s="34"/>
      <c r="Y132" s="34"/>
      <c r="Z132" s="34"/>
      <c r="AA132" s="34"/>
      <c r="AB132" s="34"/>
      <c r="AC132" s="34"/>
      <c r="AD132" s="34"/>
      <c r="AE132" s="34"/>
      <c r="AT132" s="17" t="s">
        <v>144</v>
      </c>
      <c r="AU132" s="17" t="s">
        <v>87</v>
      </c>
    </row>
    <row r="133" spans="1:65" s="2" customFormat="1" ht="16.5" customHeight="1">
      <c r="A133" s="34"/>
      <c r="B133" s="35"/>
      <c r="C133" s="187" t="s">
        <v>155</v>
      </c>
      <c r="D133" s="187" t="s">
        <v>137</v>
      </c>
      <c r="E133" s="188" t="s">
        <v>1099</v>
      </c>
      <c r="F133" s="189" t="s">
        <v>1100</v>
      </c>
      <c r="G133" s="190" t="s">
        <v>187</v>
      </c>
      <c r="H133" s="191">
        <v>1</v>
      </c>
      <c r="I133" s="192"/>
      <c r="J133" s="193">
        <f>ROUND(I133*H133,2)</f>
        <v>0</v>
      </c>
      <c r="K133" s="194"/>
      <c r="L133" s="39"/>
      <c r="M133" s="195" t="s">
        <v>1</v>
      </c>
      <c r="N133" s="196" t="s">
        <v>44</v>
      </c>
      <c r="O133" s="71"/>
      <c r="P133" s="197">
        <f>O133*H133</f>
        <v>0</v>
      </c>
      <c r="Q133" s="197">
        <v>0</v>
      </c>
      <c r="R133" s="197">
        <f>Q133*H133</f>
        <v>0</v>
      </c>
      <c r="S133" s="197">
        <v>0</v>
      </c>
      <c r="T133" s="198">
        <f>S133*H133</f>
        <v>0</v>
      </c>
      <c r="U133" s="34"/>
      <c r="V133" s="34"/>
      <c r="W133" s="34"/>
      <c r="X133" s="34"/>
      <c r="Y133" s="34"/>
      <c r="Z133" s="34"/>
      <c r="AA133" s="34"/>
      <c r="AB133" s="34"/>
      <c r="AC133" s="34"/>
      <c r="AD133" s="34"/>
      <c r="AE133" s="34"/>
      <c r="AR133" s="199" t="s">
        <v>155</v>
      </c>
      <c r="AT133" s="199" t="s">
        <v>137</v>
      </c>
      <c r="AU133" s="199" t="s">
        <v>87</v>
      </c>
      <c r="AY133" s="17" t="s">
        <v>134</v>
      </c>
      <c r="BE133" s="200">
        <f>IF(N133="základní",J133,0)</f>
        <v>0</v>
      </c>
      <c r="BF133" s="200">
        <f>IF(N133="snížená",J133,0)</f>
        <v>0</v>
      </c>
      <c r="BG133" s="200">
        <f>IF(N133="zákl. přenesená",J133,0)</f>
        <v>0</v>
      </c>
      <c r="BH133" s="200">
        <f>IF(N133="sníž. přenesená",J133,0)</f>
        <v>0</v>
      </c>
      <c r="BI133" s="200">
        <f>IF(N133="nulová",J133,0)</f>
        <v>0</v>
      </c>
      <c r="BJ133" s="17" t="s">
        <v>87</v>
      </c>
      <c r="BK133" s="200">
        <f>ROUND(I133*H133,2)</f>
        <v>0</v>
      </c>
      <c r="BL133" s="17" t="s">
        <v>155</v>
      </c>
      <c r="BM133" s="199" t="s">
        <v>175</v>
      </c>
    </row>
    <row r="134" spans="1:47" s="2" customFormat="1" ht="10">
      <c r="A134" s="34"/>
      <c r="B134" s="35"/>
      <c r="C134" s="36"/>
      <c r="D134" s="201" t="s">
        <v>143</v>
      </c>
      <c r="E134" s="36"/>
      <c r="F134" s="202" t="s">
        <v>1100</v>
      </c>
      <c r="G134" s="36"/>
      <c r="H134" s="36"/>
      <c r="I134" s="203"/>
      <c r="J134" s="36"/>
      <c r="K134" s="36"/>
      <c r="L134" s="39"/>
      <c r="M134" s="204"/>
      <c r="N134" s="205"/>
      <c r="O134" s="71"/>
      <c r="P134" s="71"/>
      <c r="Q134" s="71"/>
      <c r="R134" s="71"/>
      <c r="S134" s="71"/>
      <c r="T134" s="72"/>
      <c r="U134" s="34"/>
      <c r="V134" s="34"/>
      <c r="W134" s="34"/>
      <c r="X134" s="34"/>
      <c r="Y134" s="34"/>
      <c r="Z134" s="34"/>
      <c r="AA134" s="34"/>
      <c r="AB134" s="34"/>
      <c r="AC134" s="34"/>
      <c r="AD134" s="34"/>
      <c r="AE134" s="34"/>
      <c r="AT134" s="17" t="s">
        <v>143</v>
      </c>
      <c r="AU134" s="17" t="s">
        <v>87</v>
      </c>
    </row>
    <row r="135" spans="1:47" s="2" customFormat="1" ht="18">
      <c r="A135" s="34"/>
      <c r="B135" s="35"/>
      <c r="C135" s="36"/>
      <c r="D135" s="201" t="s">
        <v>181</v>
      </c>
      <c r="E135" s="36"/>
      <c r="F135" s="206" t="s">
        <v>1101</v>
      </c>
      <c r="G135" s="36"/>
      <c r="H135" s="36"/>
      <c r="I135" s="203"/>
      <c r="J135" s="36"/>
      <c r="K135" s="36"/>
      <c r="L135" s="39"/>
      <c r="M135" s="204"/>
      <c r="N135" s="205"/>
      <c r="O135" s="71"/>
      <c r="P135" s="71"/>
      <c r="Q135" s="71"/>
      <c r="R135" s="71"/>
      <c r="S135" s="71"/>
      <c r="T135" s="72"/>
      <c r="U135" s="34"/>
      <c r="V135" s="34"/>
      <c r="W135" s="34"/>
      <c r="X135" s="34"/>
      <c r="Y135" s="34"/>
      <c r="Z135" s="34"/>
      <c r="AA135" s="34"/>
      <c r="AB135" s="34"/>
      <c r="AC135" s="34"/>
      <c r="AD135" s="34"/>
      <c r="AE135" s="34"/>
      <c r="AT135" s="17" t="s">
        <v>181</v>
      </c>
      <c r="AU135" s="17" t="s">
        <v>87</v>
      </c>
    </row>
    <row r="136" spans="1:47" s="2" customFormat="1" ht="18">
      <c r="A136" s="34"/>
      <c r="B136" s="35"/>
      <c r="C136" s="36"/>
      <c r="D136" s="201" t="s">
        <v>144</v>
      </c>
      <c r="E136" s="36"/>
      <c r="F136" s="206" t="s">
        <v>1102</v>
      </c>
      <c r="G136" s="36"/>
      <c r="H136" s="36"/>
      <c r="I136" s="203"/>
      <c r="J136" s="36"/>
      <c r="K136" s="36"/>
      <c r="L136" s="39"/>
      <c r="M136" s="204"/>
      <c r="N136" s="205"/>
      <c r="O136" s="71"/>
      <c r="P136" s="71"/>
      <c r="Q136" s="71"/>
      <c r="R136" s="71"/>
      <c r="S136" s="71"/>
      <c r="T136" s="72"/>
      <c r="U136" s="34"/>
      <c r="V136" s="34"/>
      <c r="W136" s="34"/>
      <c r="X136" s="34"/>
      <c r="Y136" s="34"/>
      <c r="Z136" s="34"/>
      <c r="AA136" s="34"/>
      <c r="AB136" s="34"/>
      <c r="AC136" s="34"/>
      <c r="AD136" s="34"/>
      <c r="AE136" s="34"/>
      <c r="AT136" s="17" t="s">
        <v>144</v>
      </c>
      <c r="AU136" s="17" t="s">
        <v>87</v>
      </c>
    </row>
    <row r="137" spans="1:65" s="2" customFormat="1" ht="16.5" customHeight="1">
      <c r="A137" s="34"/>
      <c r="B137" s="35"/>
      <c r="C137" s="187" t="s">
        <v>133</v>
      </c>
      <c r="D137" s="187" t="s">
        <v>137</v>
      </c>
      <c r="E137" s="188" t="s">
        <v>1103</v>
      </c>
      <c r="F137" s="189" t="s">
        <v>1104</v>
      </c>
      <c r="G137" s="190" t="s">
        <v>250</v>
      </c>
      <c r="H137" s="191">
        <v>249</v>
      </c>
      <c r="I137" s="192"/>
      <c r="J137" s="193">
        <f>ROUND(I137*H137,2)</f>
        <v>0</v>
      </c>
      <c r="K137" s="194"/>
      <c r="L137" s="39"/>
      <c r="M137" s="195" t="s">
        <v>1</v>
      </c>
      <c r="N137" s="196" t="s">
        <v>44</v>
      </c>
      <c r="O137" s="71"/>
      <c r="P137" s="197">
        <f>O137*H137</f>
        <v>0</v>
      </c>
      <c r="Q137" s="197">
        <v>0</v>
      </c>
      <c r="R137" s="197">
        <f>Q137*H137</f>
        <v>0</v>
      </c>
      <c r="S137" s="197">
        <v>0</v>
      </c>
      <c r="T137" s="198">
        <f>S137*H137</f>
        <v>0</v>
      </c>
      <c r="U137" s="34"/>
      <c r="V137" s="34"/>
      <c r="W137" s="34"/>
      <c r="X137" s="34"/>
      <c r="Y137" s="34"/>
      <c r="Z137" s="34"/>
      <c r="AA137" s="34"/>
      <c r="AB137" s="34"/>
      <c r="AC137" s="34"/>
      <c r="AD137" s="34"/>
      <c r="AE137" s="34"/>
      <c r="AR137" s="199" t="s">
        <v>155</v>
      </c>
      <c r="AT137" s="199" t="s">
        <v>137</v>
      </c>
      <c r="AU137" s="199" t="s">
        <v>87</v>
      </c>
      <c r="AY137" s="17" t="s">
        <v>134</v>
      </c>
      <c r="BE137" s="200">
        <f>IF(N137="základní",J137,0)</f>
        <v>0</v>
      </c>
      <c r="BF137" s="200">
        <f>IF(N137="snížená",J137,0)</f>
        <v>0</v>
      </c>
      <c r="BG137" s="200">
        <f>IF(N137="zákl. přenesená",J137,0)</f>
        <v>0</v>
      </c>
      <c r="BH137" s="200">
        <f>IF(N137="sníž. přenesená",J137,0)</f>
        <v>0</v>
      </c>
      <c r="BI137" s="200">
        <f>IF(N137="nulová",J137,0)</f>
        <v>0</v>
      </c>
      <c r="BJ137" s="17" t="s">
        <v>87</v>
      </c>
      <c r="BK137" s="200">
        <f>ROUND(I137*H137,2)</f>
        <v>0</v>
      </c>
      <c r="BL137" s="17" t="s">
        <v>155</v>
      </c>
      <c r="BM137" s="199" t="s">
        <v>191</v>
      </c>
    </row>
    <row r="138" spans="1:47" s="2" customFormat="1" ht="10">
      <c r="A138" s="34"/>
      <c r="B138" s="35"/>
      <c r="C138" s="36"/>
      <c r="D138" s="201" t="s">
        <v>143</v>
      </c>
      <c r="E138" s="36"/>
      <c r="F138" s="202" t="s">
        <v>1104</v>
      </c>
      <c r="G138" s="36"/>
      <c r="H138" s="36"/>
      <c r="I138" s="203"/>
      <c r="J138" s="36"/>
      <c r="K138" s="36"/>
      <c r="L138" s="39"/>
      <c r="M138" s="204"/>
      <c r="N138" s="205"/>
      <c r="O138" s="71"/>
      <c r="P138" s="71"/>
      <c r="Q138" s="71"/>
      <c r="R138" s="71"/>
      <c r="S138" s="71"/>
      <c r="T138" s="72"/>
      <c r="U138" s="34"/>
      <c r="V138" s="34"/>
      <c r="W138" s="34"/>
      <c r="X138" s="34"/>
      <c r="Y138" s="34"/>
      <c r="Z138" s="34"/>
      <c r="AA138" s="34"/>
      <c r="AB138" s="34"/>
      <c r="AC138" s="34"/>
      <c r="AD138" s="34"/>
      <c r="AE138" s="34"/>
      <c r="AT138" s="17" t="s">
        <v>143</v>
      </c>
      <c r="AU138" s="17" t="s">
        <v>87</v>
      </c>
    </row>
    <row r="139" spans="1:47" s="2" customFormat="1" ht="18">
      <c r="A139" s="34"/>
      <c r="B139" s="35"/>
      <c r="C139" s="36"/>
      <c r="D139" s="201" t="s">
        <v>181</v>
      </c>
      <c r="E139" s="36"/>
      <c r="F139" s="206" t="s">
        <v>1105</v>
      </c>
      <c r="G139" s="36"/>
      <c r="H139" s="36"/>
      <c r="I139" s="203"/>
      <c r="J139" s="36"/>
      <c r="K139" s="36"/>
      <c r="L139" s="39"/>
      <c r="M139" s="204"/>
      <c r="N139" s="205"/>
      <c r="O139" s="71"/>
      <c r="P139" s="71"/>
      <c r="Q139" s="71"/>
      <c r="R139" s="71"/>
      <c r="S139" s="71"/>
      <c r="T139" s="72"/>
      <c r="U139" s="34"/>
      <c r="V139" s="34"/>
      <c r="W139" s="34"/>
      <c r="X139" s="34"/>
      <c r="Y139" s="34"/>
      <c r="Z139" s="34"/>
      <c r="AA139" s="34"/>
      <c r="AB139" s="34"/>
      <c r="AC139" s="34"/>
      <c r="AD139" s="34"/>
      <c r="AE139" s="34"/>
      <c r="AT139" s="17" t="s">
        <v>181</v>
      </c>
      <c r="AU139" s="17" t="s">
        <v>87</v>
      </c>
    </row>
    <row r="140" spans="1:47" s="2" customFormat="1" ht="18">
      <c r="A140" s="34"/>
      <c r="B140" s="35"/>
      <c r="C140" s="36"/>
      <c r="D140" s="201" t="s">
        <v>144</v>
      </c>
      <c r="E140" s="36"/>
      <c r="F140" s="206" t="s">
        <v>1106</v>
      </c>
      <c r="G140" s="36"/>
      <c r="H140" s="36"/>
      <c r="I140" s="203"/>
      <c r="J140" s="36"/>
      <c r="K140" s="36"/>
      <c r="L140" s="39"/>
      <c r="M140" s="204"/>
      <c r="N140" s="205"/>
      <c r="O140" s="71"/>
      <c r="P140" s="71"/>
      <c r="Q140" s="71"/>
      <c r="R140" s="71"/>
      <c r="S140" s="71"/>
      <c r="T140" s="72"/>
      <c r="U140" s="34"/>
      <c r="V140" s="34"/>
      <c r="W140" s="34"/>
      <c r="X140" s="34"/>
      <c r="Y140" s="34"/>
      <c r="Z140" s="34"/>
      <c r="AA140" s="34"/>
      <c r="AB140" s="34"/>
      <c r="AC140" s="34"/>
      <c r="AD140" s="34"/>
      <c r="AE140" s="34"/>
      <c r="AT140" s="17" t="s">
        <v>144</v>
      </c>
      <c r="AU140" s="17" t="s">
        <v>87</v>
      </c>
    </row>
    <row r="141" spans="1:65" s="2" customFormat="1" ht="16.5" customHeight="1">
      <c r="A141" s="34"/>
      <c r="B141" s="35"/>
      <c r="C141" s="187" t="s">
        <v>166</v>
      </c>
      <c r="D141" s="187" t="s">
        <v>137</v>
      </c>
      <c r="E141" s="188" t="s">
        <v>1107</v>
      </c>
      <c r="F141" s="189" t="s">
        <v>1108</v>
      </c>
      <c r="G141" s="190" t="s">
        <v>250</v>
      </c>
      <c r="H141" s="191">
        <v>15</v>
      </c>
      <c r="I141" s="192"/>
      <c r="J141" s="193">
        <f>ROUND(I141*H141,2)</f>
        <v>0</v>
      </c>
      <c r="K141" s="194"/>
      <c r="L141" s="39"/>
      <c r="M141" s="195" t="s">
        <v>1</v>
      </c>
      <c r="N141" s="196" t="s">
        <v>44</v>
      </c>
      <c r="O141" s="71"/>
      <c r="P141" s="197">
        <f>O141*H141</f>
        <v>0</v>
      </c>
      <c r="Q141" s="197">
        <v>0</v>
      </c>
      <c r="R141" s="197">
        <f>Q141*H141</f>
        <v>0</v>
      </c>
      <c r="S141" s="197">
        <v>0</v>
      </c>
      <c r="T141" s="198">
        <f>S141*H141</f>
        <v>0</v>
      </c>
      <c r="U141" s="34"/>
      <c r="V141" s="34"/>
      <c r="W141" s="34"/>
      <c r="X141" s="34"/>
      <c r="Y141" s="34"/>
      <c r="Z141" s="34"/>
      <c r="AA141" s="34"/>
      <c r="AB141" s="34"/>
      <c r="AC141" s="34"/>
      <c r="AD141" s="34"/>
      <c r="AE141" s="34"/>
      <c r="AR141" s="199" t="s">
        <v>155</v>
      </c>
      <c r="AT141" s="199" t="s">
        <v>137</v>
      </c>
      <c r="AU141" s="199" t="s">
        <v>87</v>
      </c>
      <c r="AY141" s="17" t="s">
        <v>134</v>
      </c>
      <c r="BE141" s="200">
        <f>IF(N141="základní",J141,0)</f>
        <v>0</v>
      </c>
      <c r="BF141" s="200">
        <f>IF(N141="snížená",J141,0)</f>
        <v>0</v>
      </c>
      <c r="BG141" s="200">
        <f>IF(N141="zákl. přenesená",J141,0)</f>
        <v>0</v>
      </c>
      <c r="BH141" s="200">
        <f>IF(N141="sníž. přenesená",J141,0)</f>
        <v>0</v>
      </c>
      <c r="BI141" s="200">
        <f>IF(N141="nulová",J141,0)</f>
        <v>0</v>
      </c>
      <c r="BJ141" s="17" t="s">
        <v>87</v>
      </c>
      <c r="BK141" s="200">
        <f>ROUND(I141*H141,2)</f>
        <v>0</v>
      </c>
      <c r="BL141" s="17" t="s">
        <v>155</v>
      </c>
      <c r="BM141" s="199" t="s">
        <v>203</v>
      </c>
    </row>
    <row r="142" spans="1:47" s="2" customFormat="1" ht="10">
      <c r="A142" s="34"/>
      <c r="B142" s="35"/>
      <c r="C142" s="36"/>
      <c r="D142" s="201" t="s">
        <v>143</v>
      </c>
      <c r="E142" s="36"/>
      <c r="F142" s="202" t="s">
        <v>1108</v>
      </c>
      <c r="G142" s="36"/>
      <c r="H142" s="36"/>
      <c r="I142" s="203"/>
      <c r="J142" s="36"/>
      <c r="K142" s="36"/>
      <c r="L142" s="39"/>
      <c r="M142" s="204"/>
      <c r="N142" s="205"/>
      <c r="O142" s="71"/>
      <c r="P142" s="71"/>
      <c r="Q142" s="71"/>
      <c r="R142" s="71"/>
      <c r="S142" s="71"/>
      <c r="T142" s="72"/>
      <c r="U142" s="34"/>
      <c r="V142" s="34"/>
      <c r="W142" s="34"/>
      <c r="X142" s="34"/>
      <c r="Y142" s="34"/>
      <c r="Z142" s="34"/>
      <c r="AA142" s="34"/>
      <c r="AB142" s="34"/>
      <c r="AC142" s="34"/>
      <c r="AD142" s="34"/>
      <c r="AE142" s="34"/>
      <c r="AT142" s="17" t="s">
        <v>143</v>
      </c>
      <c r="AU142" s="17" t="s">
        <v>87</v>
      </c>
    </row>
    <row r="143" spans="1:47" s="2" customFormat="1" ht="18">
      <c r="A143" s="34"/>
      <c r="B143" s="35"/>
      <c r="C143" s="36"/>
      <c r="D143" s="201" t="s">
        <v>144</v>
      </c>
      <c r="E143" s="36"/>
      <c r="F143" s="206" t="s">
        <v>1109</v>
      </c>
      <c r="G143" s="36"/>
      <c r="H143" s="36"/>
      <c r="I143" s="203"/>
      <c r="J143" s="36"/>
      <c r="K143" s="36"/>
      <c r="L143" s="39"/>
      <c r="M143" s="204"/>
      <c r="N143" s="205"/>
      <c r="O143" s="71"/>
      <c r="P143" s="71"/>
      <c r="Q143" s="71"/>
      <c r="R143" s="71"/>
      <c r="S143" s="71"/>
      <c r="T143" s="72"/>
      <c r="U143" s="34"/>
      <c r="V143" s="34"/>
      <c r="W143" s="34"/>
      <c r="X143" s="34"/>
      <c r="Y143" s="34"/>
      <c r="Z143" s="34"/>
      <c r="AA143" s="34"/>
      <c r="AB143" s="34"/>
      <c r="AC143" s="34"/>
      <c r="AD143" s="34"/>
      <c r="AE143" s="34"/>
      <c r="AT143" s="17" t="s">
        <v>144</v>
      </c>
      <c r="AU143" s="17" t="s">
        <v>87</v>
      </c>
    </row>
    <row r="144" spans="1:65" s="2" customFormat="1" ht="24.15" customHeight="1">
      <c r="A144" s="34"/>
      <c r="B144" s="35"/>
      <c r="C144" s="187" t="s">
        <v>170</v>
      </c>
      <c r="D144" s="187" t="s">
        <v>137</v>
      </c>
      <c r="E144" s="188" t="s">
        <v>1110</v>
      </c>
      <c r="F144" s="189" t="s">
        <v>1111</v>
      </c>
      <c r="G144" s="190" t="s">
        <v>187</v>
      </c>
      <c r="H144" s="191">
        <v>5</v>
      </c>
      <c r="I144" s="192"/>
      <c r="J144" s="193">
        <f>ROUND(I144*H144,2)</f>
        <v>0</v>
      </c>
      <c r="K144" s="194"/>
      <c r="L144" s="39"/>
      <c r="M144" s="195" t="s">
        <v>1</v>
      </c>
      <c r="N144" s="196" t="s">
        <v>44</v>
      </c>
      <c r="O144" s="71"/>
      <c r="P144" s="197">
        <f>O144*H144</f>
        <v>0</v>
      </c>
      <c r="Q144" s="197">
        <v>0</v>
      </c>
      <c r="R144" s="197">
        <f>Q144*H144</f>
        <v>0</v>
      </c>
      <c r="S144" s="197">
        <v>0</v>
      </c>
      <c r="T144" s="198">
        <f>S144*H144</f>
        <v>0</v>
      </c>
      <c r="U144" s="34"/>
      <c r="V144" s="34"/>
      <c r="W144" s="34"/>
      <c r="X144" s="34"/>
      <c r="Y144" s="34"/>
      <c r="Z144" s="34"/>
      <c r="AA144" s="34"/>
      <c r="AB144" s="34"/>
      <c r="AC144" s="34"/>
      <c r="AD144" s="34"/>
      <c r="AE144" s="34"/>
      <c r="AR144" s="199" t="s">
        <v>155</v>
      </c>
      <c r="AT144" s="199" t="s">
        <v>137</v>
      </c>
      <c r="AU144" s="199" t="s">
        <v>87</v>
      </c>
      <c r="AY144" s="17" t="s">
        <v>134</v>
      </c>
      <c r="BE144" s="200">
        <f>IF(N144="základní",J144,0)</f>
        <v>0</v>
      </c>
      <c r="BF144" s="200">
        <f>IF(N144="snížená",J144,0)</f>
        <v>0</v>
      </c>
      <c r="BG144" s="200">
        <f>IF(N144="zákl. přenesená",J144,0)</f>
        <v>0</v>
      </c>
      <c r="BH144" s="200">
        <f>IF(N144="sníž. přenesená",J144,0)</f>
        <v>0</v>
      </c>
      <c r="BI144" s="200">
        <f>IF(N144="nulová",J144,0)</f>
        <v>0</v>
      </c>
      <c r="BJ144" s="17" t="s">
        <v>87</v>
      </c>
      <c r="BK144" s="200">
        <f>ROUND(I144*H144,2)</f>
        <v>0</v>
      </c>
      <c r="BL144" s="17" t="s">
        <v>155</v>
      </c>
      <c r="BM144" s="199" t="s">
        <v>215</v>
      </c>
    </row>
    <row r="145" spans="1:47" s="2" customFormat="1" ht="10">
      <c r="A145" s="34"/>
      <c r="B145" s="35"/>
      <c r="C145" s="36"/>
      <c r="D145" s="201" t="s">
        <v>143</v>
      </c>
      <c r="E145" s="36"/>
      <c r="F145" s="202" t="s">
        <v>1111</v>
      </c>
      <c r="G145" s="36"/>
      <c r="H145" s="36"/>
      <c r="I145" s="203"/>
      <c r="J145" s="36"/>
      <c r="K145" s="36"/>
      <c r="L145" s="39"/>
      <c r="M145" s="204"/>
      <c r="N145" s="205"/>
      <c r="O145" s="71"/>
      <c r="P145" s="71"/>
      <c r="Q145" s="71"/>
      <c r="R145" s="71"/>
      <c r="S145" s="71"/>
      <c r="T145" s="72"/>
      <c r="U145" s="34"/>
      <c r="V145" s="34"/>
      <c r="W145" s="34"/>
      <c r="X145" s="34"/>
      <c r="Y145" s="34"/>
      <c r="Z145" s="34"/>
      <c r="AA145" s="34"/>
      <c r="AB145" s="34"/>
      <c r="AC145" s="34"/>
      <c r="AD145" s="34"/>
      <c r="AE145" s="34"/>
      <c r="AT145" s="17" t="s">
        <v>143</v>
      </c>
      <c r="AU145" s="17" t="s">
        <v>87</v>
      </c>
    </row>
    <row r="146" spans="1:47" s="2" customFormat="1" ht="18">
      <c r="A146" s="34"/>
      <c r="B146" s="35"/>
      <c r="C146" s="36"/>
      <c r="D146" s="201" t="s">
        <v>181</v>
      </c>
      <c r="E146" s="36"/>
      <c r="F146" s="206" t="s">
        <v>1112</v>
      </c>
      <c r="G146" s="36"/>
      <c r="H146" s="36"/>
      <c r="I146" s="203"/>
      <c r="J146" s="36"/>
      <c r="K146" s="36"/>
      <c r="L146" s="39"/>
      <c r="M146" s="204"/>
      <c r="N146" s="205"/>
      <c r="O146" s="71"/>
      <c r="P146" s="71"/>
      <c r="Q146" s="71"/>
      <c r="R146" s="71"/>
      <c r="S146" s="71"/>
      <c r="T146" s="72"/>
      <c r="U146" s="34"/>
      <c r="V146" s="34"/>
      <c r="W146" s="34"/>
      <c r="X146" s="34"/>
      <c r="Y146" s="34"/>
      <c r="Z146" s="34"/>
      <c r="AA146" s="34"/>
      <c r="AB146" s="34"/>
      <c r="AC146" s="34"/>
      <c r="AD146" s="34"/>
      <c r="AE146" s="34"/>
      <c r="AT146" s="17" t="s">
        <v>181</v>
      </c>
      <c r="AU146" s="17" t="s">
        <v>87</v>
      </c>
    </row>
    <row r="147" spans="1:47" s="2" customFormat="1" ht="18">
      <c r="A147" s="34"/>
      <c r="B147" s="35"/>
      <c r="C147" s="36"/>
      <c r="D147" s="201" t="s">
        <v>144</v>
      </c>
      <c r="E147" s="36"/>
      <c r="F147" s="206" t="s">
        <v>1113</v>
      </c>
      <c r="G147" s="36"/>
      <c r="H147" s="36"/>
      <c r="I147" s="203"/>
      <c r="J147" s="36"/>
      <c r="K147" s="36"/>
      <c r="L147" s="39"/>
      <c r="M147" s="204"/>
      <c r="N147" s="205"/>
      <c r="O147" s="71"/>
      <c r="P147" s="71"/>
      <c r="Q147" s="71"/>
      <c r="R147" s="71"/>
      <c r="S147" s="71"/>
      <c r="T147" s="72"/>
      <c r="U147" s="34"/>
      <c r="V147" s="34"/>
      <c r="W147" s="34"/>
      <c r="X147" s="34"/>
      <c r="Y147" s="34"/>
      <c r="Z147" s="34"/>
      <c r="AA147" s="34"/>
      <c r="AB147" s="34"/>
      <c r="AC147" s="34"/>
      <c r="AD147" s="34"/>
      <c r="AE147" s="34"/>
      <c r="AT147" s="17" t="s">
        <v>144</v>
      </c>
      <c r="AU147" s="17" t="s">
        <v>87</v>
      </c>
    </row>
    <row r="148" spans="1:65" s="2" customFormat="1" ht="24.15" customHeight="1">
      <c r="A148" s="34"/>
      <c r="B148" s="35"/>
      <c r="C148" s="187" t="s">
        <v>175</v>
      </c>
      <c r="D148" s="187" t="s">
        <v>137</v>
      </c>
      <c r="E148" s="188" t="s">
        <v>1114</v>
      </c>
      <c r="F148" s="189" t="s">
        <v>1115</v>
      </c>
      <c r="G148" s="190" t="s">
        <v>187</v>
      </c>
      <c r="H148" s="191">
        <v>2</v>
      </c>
      <c r="I148" s="192"/>
      <c r="J148" s="193">
        <f>ROUND(I148*H148,2)</f>
        <v>0</v>
      </c>
      <c r="K148" s="194"/>
      <c r="L148" s="39"/>
      <c r="M148" s="195" t="s">
        <v>1</v>
      </c>
      <c r="N148" s="196" t="s">
        <v>44</v>
      </c>
      <c r="O148" s="71"/>
      <c r="P148" s="197">
        <f>O148*H148</f>
        <v>0</v>
      </c>
      <c r="Q148" s="197">
        <v>0</v>
      </c>
      <c r="R148" s="197">
        <f>Q148*H148</f>
        <v>0</v>
      </c>
      <c r="S148" s="197">
        <v>0</v>
      </c>
      <c r="T148" s="198">
        <f>S148*H148</f>
        <v>0</v>
      </c>
      <c r="U148" s="34"/>
      <c r="V148" s="34"/>
      <c r="W148" s="34"/>
      <c r="X148" s="34"/>
      <c r="Y148" s="34"/>
      <c r="Z148" s="34"/>
      <c r="AA148" s="34"/>
      <c r="AB148" s="34"/>
      <c r="AC148" s="34"/>
      <c r="AD148" s="34"/>
      <c r="AE148" s="34"/>
      <c r="AR148" s="199" t="s">
        <v>155</v>
      </c>
      <c r="AT148" s="199" t="s">
        <v>137</v>
      </c>
      <c r="AU148" s="199" t="s">
        <v>87</v>
      </c>
      <c r="AY148" s="17" t="s">
        <v>134</v>
      </c>
      <c r="BE148" s="200">
        <f>IF(N148="základní",J148,0)</f>
        <v>0</v>
      </c>
      <c r="BF148" s="200">
        <f>IF(N148="snížená",J148,0)</f>
        <v>0</v>
      </c>
      <c r="BG148" s="200">
        <f>IF(N148="zákl. přenesená",J148,0)</f>
        <v>0</v>
      </c>
      <c r="BH148" s="200">
        <f>IF(N148="sníž. přenesená",J148,0)</f>
        <v>0</v>
      </c>
      <c r="BI148" s="200">
        <f>IF(N148="nulová",J148,0)</f>
        <v>0</v>
      </c>
      <c r="BJ148" s="17" t="s">
        <v>87</v>
      </c>
      <c r="BK148" s="200">
        <f>ROUND(I148*H148,2)</f>
        <v>0</v>
      </c>
      <c r="BL148" s="17" t="s">
        <v>155</v>
      </c>
      <c r="BM148" s="199" t="s">
        <v>344</v>
      </c>
    </row>
    <row r="149" spans="1:47" s="2" customFormat="1" ht="18">
      <c r="A149" s="34"/>
      <c r="B149" s="35"/>
      <c r="C149" s="36"/>
      <c r="D149" s="201" t="s">
        <v>143</v>
      </c>
      <c r="E149" s="36"/>
      <c r="F149" s="202" t="s">
        <v>1115</v>
      </c>
      <c r="G149" s="36"/>
      <c r="H149" s="36"/>
      <c r="I149" s="203"/>
      <c r="J149" s="36"/>
      <c r="K149" s="36"/>
      <c r="L149" s="39"/>
      <c r="M149" s="204"/>
      <c r="N149" s="205"/>
      <c r="O149" s="71"/>
      <c r="P149" s="71"/>
      <c r="Q149" s="71"/>
      <c r="R149" s="71"/>
      <c r="S149" s="71"/>
      <c r="T149" s="72"/>
      <c r="U149" s="34"/>
      <c r="V149" s="34"/>
      <c r="W149" s="34"/>
      <c r="X149" s="34"/>
      <c r="Y149" s="34"/>
      <c r="Z149" s="34"/>
      <c r="AA149" s="34"/>
      <c r="AB149" s="34"/>
      <c r="AC149" s="34"/>
      <c r="AD149" s="34"/>
      <c r="AE149" s="34"/>
      <c r="AT149" s="17" t="s">
        <v>143</v>
      </c>
      <c r="AU149" s="17" t="s">
        <v>87</v>
      </c>
    </row>
    <row r="150" spans="1:47" s="2" customFormat="1" ht="18">
      <c r="A150" s="34"/>
      <c r="B150" s="35"/>
      <c r="C150" s="36"/>
      <c r="D150" s="201" t="s">
        <v>144</v>
      </c>
      <c r="E150" s="36"/>
      <c r="F150" s="206" t="s">
        <v>1116</v>
      </c>
      <c r="G150" s="36"/>
      <c r="H150" s="36"/>
      <c r="I150" s="203"/>
      <c r="J150" s="36"/>
      <c r="K150" s="36"/>
      <c r="L150" s="39"/>
      <c r="M150" s="204"/>
      <c r="N150" s="205"/>
      <c r="O150" s="71"/>
      <c r="P150" s="71"/>
      <c r="Q150" s="71"/>
      <c r="R150" s="71"/>
      <c r="S150" s="71"/>
      <c r="T150" s="72"/>
      <c r="U150" s="34"/>
      <c r="V150" s="34"/>
      <c r="W150" s="34"/>
      <c r="X150" s="34"/>
      <c r="Y150" s="34"/>
      <c r="Z150" s="34"/>
      <c r="AA150" s="34"/>
      <c r="AB150" s="34"/>
      <c r="AC150" s="34"/>
      <c r="AD150" s="34"/>
      <c r="AE150" s="34"/>
      <c r="AT150" s="17" t="s">
        <v>144</v>
      </c>
      <c r="AU150" s="17" t="s">
        <v>87</v>
      </c>
    </row>
    <row r="151" spans="1:65" s="2" customFormat="1" ht="16.5" customHeight="1">
      <c r="A151" s="34"/>
      <c r="B151" s="35"/>
      <c r="C151" s="187" t="s">
        <v>184</v>
      </c>
      <c r="D151" s="187" t="s">
        <v>137</v>
      </c>
      <c r="E151" s="188" t="s">
        <v>1117</v>
      </c>
      <c r="F151" s="189" t="s">
        <v>1118</v>
      </c>
      <c r="G151" s="190" t="s">
        <v>187</v>
      </c>
      <c r="H151" s="191">
        <v>2</v>
      </c>
      <c r="I151" s="192"/>
      <c r="J151" s="193">
        <f>ROUND(I151*H151,2)</f>
        <v>0</v>
      </c>
      <c r="K151" s="194"/>
      <c r="L151" s="39"/>
      <c r="M151" s="195" t="s">
        <v>1</v>
      </c>
      <c r="N151" s="196" t="s">
        <v>44</v>
      </c>
      <c r="O151" s="71"/>
      <c r="P151" s="197">
        <f>O151*H151</f>
        <v>0</v>
      </c>
      <c r="Q151" s="197">
        <v>0</v>
      </c>
      <c r="R151" s="197">
        <f>Q151*H151</f>
        <v>0</v>
      </c>
      <c r="S151" s="197">
        <v>0</v>
      </c>
      <c r="T151" s="198">
        <f>S151*H151</f>
        <v>0</v>
      </c>
      <c r="U151" s="34"/>
      <c r="V151" s="34"/>
      <c r="W151" s="34"/>
      <c r="X151" s="34"/>
      <c r="Y151" s="34"/>
      <c r="Z151" s="34"/>
      <c r="AA151" s="34"/>
      <c r="AB151" s="34"/>
      <c r="AC151" s="34"/>
      <c r="AD151" s="34"/>
      <c r="AE151" s="34"/>
      <c r="AR151" s="199" t="s">
        <v>155</v>
      </c>
      <c r="AT151" s="199" t="s">
        <v>137</v>
      </c>
      <c r="AU151" s="199" t="s">
        <v>87</v>
      </c>
      <c r="AY151" s="17" t="s">
        <v>134</v>
      </c>
      <c r="BE151" s="200">
        <f>IF(N151="základní",J151,0)</f>
        <v>0</v>
      </c>
      <c r="BF151" s="200">
        <f>IF(N151="snížená",J151,0)</f>
        <v>0</v>
      </c>
      <c r="BG151" s="200">
        <f>IF(N151="zákl. přenesená",J151,0)</f>
        <v>0</v>
      </c>
      <c r="BH151" s="200">
        <f>IF(N151="sníž. přenesená",J151,0)</f>
        <v>0</v>
      </c>
      <c r="BI151" s="200">
        <f>IF(N151="nulová",J151,0)</f>
        <v>0</v>
      </c>
      <c r="BJ151" s="17" t="s">
        <v>87</v>
      </c>
      <c r="BK151" s="200">
        <f>ROUND(I151*H151,2)</f>
        <v>0</v>
      </c>
      <c r="BL151" s="17" t="s">
        <v>155</v>
      </c>
      <c r="BM151" s="199" t="s">
        <v>361</v>
      </c>
    </row>
    <row r="152" spans="1:47" s="2" customFormat="1" ht="10">
      <c r="A152" s="34"/>
      <c r="B152" s="35"/>
      <c r="C152" s="36"/>
      <c r="D152" s="201" t="s">
        <v>143</v>
      </c>
      <c r="E152" s="36"/>
      <c r="F152" s="202" t="s">
        <v>1118</v>
      </c>
      <c r="G152" s="36"/>
      <c r="H152" s="36"/>
      <c r="I152" s="203"/>
      <c r="J152" s="36"/>
      <c r="K152" s="36"/>
      <c r="L152" s="39"/>
      <c r="M152" s="204"/>
      <c r="N152" s="205"/>
      <c r="O152" s="71"/>
      <c r="P152" s="71"/>
      <c r="Q152" s="71"/>
      <c r="R152" s="71"/>
      <c r="S152" s="71"/>
      <c r="T152" s="72"/>
      <c r="U152" s="34"/>
      <c r="V152" s="34"/>
      <c r="W152" s="34"/>
      <c r="X152" s="34"/>
      <c r="Y152" s="34"/>
      <c r="Z152" s="34"/>
      <c r="AA152" s="34"/>
      <c r="AB152" s="34"/>
      <c r="AC152" s="34"/>
      <c r="AD152" s="34"/>
      <c r="AE152" s="34"/>
      <c r="AT152" s="17" t="s">
        <v>143</v>
      </c>
      <c r="AU152" s="17" t="s">
        <v>87</v>
      </c>
    </row>
    <row r="153" spans="1:47" s="2" customFormat="1" ht="18">
      <c r="A153" s="34"/>
      <c r="B153" s="35"/>
      <c r="C153" s="36"/>
      <c r="D153" s="201" t="s">
        <v>144</v>
      </c>
      <c r="E153" s="36"/>
      <c r="F153" s="206" t="s">
        <v>1116</v>
      </c>
      <c r="G153" s="36"/>
      <c r="H153" s="36"/>
      <c r="I153" s="203"/>
      <c r="J153" s="36"/>
      <c r="K153" s="36"/>
      <c r="L153" s="39"/>
      <c r="M153" s="204"/>
      <c r="N153" s="205"/>
      <c r="O153" s="71"/>
      <c r="P153" s="71"/>
      <c r="Q153" s="71"/>
      <c r="R153" s="71"/>
      <c r="S153" s="71"/>
      <c r="T153" s="72"/>
      <c r="U153" s="34"/>
      <c r="V153" s="34"/>
      <c r="W153" s="34"/>
      <c r="X153" s="34"/>
      <c r="Y153" s="34"/>
      <c r="Z153" s="34"/>
      <c r="AA153" s="34"/>
      <c r="AB153" s="34"/>
      <c r="AC153" s="34"/>
      <c r="AD153" s="34"/>
      <c r="AE153" s="34"/>
      <c r="AT153" s="17" t="s">
        <v>144</v>
      </c>
      <c r="AU153" s="17" t="s">
        <v>87</v>
      </c>
    </row>
    <row r="154" spans="1:65" s="2" customFormat="1" ht="24.15" customHeight="1">
      <c r="A154" s="34"/>
      <c r="B154" s="35"/>
      <c r="C154" s="187" t="s">
        <v>191</v>
      </c>
      <c r="D154" s="187" t="s">
        <v>137</v>
      </c>
      <c r="E154" s="188" t="s">
        <v>1119</v>
      </c>
      <c r="F154" s="189" t="s">
        <v>1120</v>
      </c>
      <c r="G154" s="190" t="s">
        <v>187</v>
      </c>
      <c r="H154" s="191">
        <v>5</v>
      </c>
      <c r="I154" s="192"/>
      <c r="J154" s="193">
        <f>ROUND(I154*H154,2)</f>
        <v>0</v>
      </c>
      <c r="K154" s="194"/>
      <c r="L154" s="39"/>
      <c r="M154" s="195" t="s">
        <v>1</v>
      </c>
      <c r="N154" s="196" t="s">
        <v>44</v>
      </c>
      <c r="O154" s="71"/>
      <c r="P154" s="197">
        <f>O154*H154</f>
        <v>0</v>
      </c>
      <c r="Q154" s="197">
        <v>0</v>
      </c>
      <c r="R154" s="197">
        <f>Q154*H154</f>
        <v>0</v>
      </c>
      <c r="S154" s="197">
        <v>0</v>
      </c>
      <c r="T154" s="198">
        <f>S154*H154</f>
        <v>0</v>
      </c>
      <c r="U154" s="34"/>
      <c r="V154" s="34"/>
      <c r="W154" s="34"/>
      <c r="X154" s="34"/>
      <c r="Y154" s="34"/>
      <c r="Z154" s="34"/>
      <c r="AA154" s="34"/>
      <c r="AB154" s="34"/>
      <c r="AC154" s="34"/>
      <c r="AD154" s="34"/>
      <c r="AE154" s="34"/>
      <c r="AR154" s="199" t="s">
        <v>155</v>
      </c>
      <c r="AT154" s="199" t="s">
        <v>137</v>
      </c>
      <c r="AU154" s="199" t="s">
        <v>87</v>
      </c>
      <c r="AY154" s="17" t="s">
        <v>134</v>
      </c>
      <c r="BE154" s="200">
        <f>IF(N154="základní",J154,0)</f>
        <v>0</v>
      </c>
      <c r="BF154" s="200">
        <f>IF(N154="snížená",J154,0)</f>
        <v>0</v>
      </c>
      <c r="BG154" s="200">
        <f>IF(N154="zákl. přenesená",J154,0)</f>
        <v>0</v>
      </c>
      <c r="BH154" s="200">
        <f>IF(N154="sníž. přenesená",J154,0)</f>
        <v>0</v>
      </c>
      <c r="BI154" s="200">
        <f>IF(N154="nulová",J154,0)</f>
        <v>0</v>
      </c>
      <c r="BJ154" s="17" t="s">
        <v>87</v>
      </c>
      <c r="BK154" s="200">
        <f>ROUND(I154*H154,2)</f>
        <v>0</v>
      </c>
      <c r="BL154" s="17" t="s">
        <v>155</v>
      </c>
      <c r="BM154" s="199" t="s">
        <v>373</v>
      </c>
    </row>
    <row r="155" spans="1:47" s="2" customFormat="1" ht="10">
      <c r="A155" s="34"/>
      <c r="B155" s="35"/>
      <c r="C155" s="36"/>
      <c r="D155" s="201" t="s">
        <v>143</v>
      </c>
      <c r="E155" s="36"/>
      <c r="F155" s="202" t="s">
        <v>1120</v>
      </c>
      <c r="G155" s="36"/>
      <c r="H155" s="36"/>
      <c r="I155" s="203"/>
      <c r="J155" s="36"/>
      <c r="K155" s="36"/>
      <c r="L155" s="39"/>
      <c r="M155" s="204"/>
      <c r="N155" s="205"/>
      <c r="O155" s="71"/>
      <c r="P155" s="71"/>
      <c r="Q155" s="71"/>
      <c r="R155" s="71"/>
      <c r="S155" s="71"/>
      <c r="T155" s="72"/>
      <c r="U155" s="34"/>
      <c r="V155" s="34"/>
      <c r="W155" s="34"/>
      <c r="X155" s="34"/>
      <c r="Y155" s="34"/>
      <c r="Z155" s="34"/>
      <c r="AA155" s="34"/>
      <c r="AB155" s="34"/>
      <c r="AC155" s="34"/>
      <c r="AD155" s="34"/>
      <c r="AE155" s="34"/>
      <c r="AT155" s="17" t="s">
        <v>143</v>
      </c>
      <c r="AU155" s="17" t="s">
        <v>87</v>
      </c>
    </row>
    <row r="156" spans="1:47" s="2" customFormat="1" ht="18">
      <c r="A156" s="34"/>
      <c r="B156" s="35"/>
      <c r="C156" s="36"/>
      <c r="D156" s="201" t="s">
        <v>181</v>
      </c>
      <c r="E156" s="36"/>
      <c r="F156" s="206" t="s">
        <v>1121</v>
      </c>
      <c r="G156" s="36"/>
      <c r="H156" s="36"/>
      <c r="I156" s="203"/>
      <c r="J156" s="36"/>
      <c r="K156" s="36"/>
      <c r="L156" s="39"/>
      <c r="M156" s="204"/>
      <c r="N156" s="205"/>
      <c r="O156" s="71"/>
      <c r="P156" s="71"/>
      <c r="Q156" s="71"/>
      <c r="R156" s="71"/>
      <c r="S156" s="71"/>
      <c r="T156" s="72"/>
      <c r="U156" s="34"/>
      <c r="V156" s="34"/>
      <c r="W156" s="34"/>
      <c r="X156" s="34"/>
      <c r="Y156" s="34"/>
      <c r="Z156" s="34"/>
      <c r="AA156" s="34"/>
      <c r="AB156" s="34"/>
      <c r="AC156" s="34"/>
      <c r="AD156" s="34"/>
      <c r="AE156" s="34"/>
      <c r="AT156" s="17" t="s">
        <v>181</v>
      </c>
      <c r="AU156" s="17" t="s">
        <v>87</v>
      </c>
    </row>
    <row r="157" spans="1:47" s="2" customFormat="1" ht="18">
      <c r="A157" s="34"/>
      <c r="B157" s="35"/>
      <c r="C157" s="36"/>
      <c r="D157" s="201" t="s">
        <v>144</v>
      </c>
      <c r="E157" s="36"/>
      <c r="F157" s="206" t="s">
        <v>1113</v>
      </c>
      <c r="G157" s="36"/>
      <c r="H157" s="36"/>
      <c r="I157" s="203"/>
      <c r="J157" s="36"/>
      <c r="K157" s="36"/>
      <c r="L157" s="39"/>
      <c r="M157" s="204"/>
      <c r="N157" s="205"/>
      <c r="O157" s="71"/>
      <c r="P157" s="71"/>
      <c r="Q157" s="71"/>
      <c r="R157" s="71"/>
      <c r="S157" s="71"/>
      <c r="T157" s="72"/>
      <c r="U157" s="34"/>
      <c r="V157" s="34"/>
      <c r="W157" s="34"/>
      <c r="X157" s="34"/>
      <c r="Y157" s="34"/>
      <c r="Z157" s="34"/>
      <c r="AA157" s="34"/>
      <c r="AB157" s="34"/>
      <c r="AC157" s="34"/>
      <c r="AD157" s="34"/>
      <c r="AE157" s="34"/>
      <c r="AT157" s="17" t="s">
        <v>144</v>
      </c>
      <c r="AU157" s="17" t="s">
        <v>87</v>
      </c>
    </row>
    <row r="158" spans="1:65" s="2" customFormat="1" ht="49" customHeight="1">
      <c r="A158" s="34"/>
      <c r="B158" s="35"/>
      <c r="C158" s="187" t="s">
        <v>198</v>
      </c>
      <c r="D158" s="187" t="s">
        <v>137</v>
      </c>
      <c r="E158" s="188" t="s">
        <v>1122</v>
      </c>
      <c r="F158" s="189" t="s">
        <v>1123</v>
      </c>
      <c r="G158" s="190" t="s">
        <v>187</v>
      </c>
      <c r="H158" s="191">
        <v>2</v>
      </c>
      <c r="I158" s="192"/>
      <c r="J158" s="193">
        <f>ROUND(I158*H158,2)</f>
        <v>0</v>
      </c>
      <c r="K158" s="194"/>
      <c r="L158" s="39"/>
      <c r="M158" s="195" t="s">
        <v>1</v>
      </c>
      <c r="N158" s="196" t="s">
        <v>44</v>
      </c>
      <c r="O158" s="71"/>
      <c r="P158" s="197">
        <f>O158*H158</f>
        <v>0</v>
      </c>
      <c r="Q158" s="197">
        <v>0</v>
      </c>
      <c r="R158" s="197">
        <f>Q158*H158</f>
        <v>0</v>
      </c>
      <c r="S158" s="197">
        <v>0</v>
      </c>
      <c r="T158" s="198">
        <f>S158*H158</f>
        <v>0</v>
      </c>
      <c r="U158" s="34"/>
      <c r="V158" s="34"/>
      <c r="W158" s="34"/>
      <c r="X158" s="34"/>
      <c r="Y158" s="34"/>
      <c r="Z158" s="34"/>
      <c r="AA158" s="34"/>
      <c r="AB158" s="34"/>
      <c r="AC158" s="34"/>
      <c r="AD158" s="34"/>
      <c r="AE158" s="34"/>
      <c r="AR158" s="199" t="s">
        <v>155</v>
      </c>
      <c r="AT158" s="199" t="s">
        <v>137</v>
      </c>
      <c r="AU158" s="199" t="s">
        <v>87</v>
      </c>
      <c r="AY158" s="17" t="s">
        <v>134</v>
      </c>
      <c r="BE158" s="200">
        <f>IF(N158="základní",J158,0)</f>
        <v>0</v>
      </c>
      <c r="BF158" s="200">
        <f>IF(N158="snížená",J158,0)</f>
        <v>0</v>
      </c>
      <c r="BG158" s="200">
        <f>IF(N158="zákl. přenesená",J158,0)</f>
        <v>0</v>
      </c>
      <c r="BH158" s="200">
        <f>IF(N158="sníž. přenesená",J158,0)</f>
        <v>0</v>
      </c>
      <c r="BI158" s="200">
        <f>IF(N158="nulová",J158,0)</f>
        <v>0</v>
      </c>
      <c r="BJ158" s="17" t="s">
        <v>87</v>
      </c>
      <c r="BK158" s="200">
        <f>ROUND(I158*H158,2)</f>
        <v>0</v>
      </c>
      <c r="BL158" s="17" t="s">
        <v>155</v>
      </c>
      <c r="BM158" s="199" t="s">
        <v>385</v>
      </c>
    </row>
    <row r="159" spans="1:47" s="2" customFormat="1" ht="27">
      <c r="A159" s="34"/>
      <c r="B159" s="35"/>
      <c r="C159" s="36"/>
      <c r="D159" s="201" t="s">
        <v>143</v>
      </c>
      <c r="E159" s="36"/>
      <c r="F159" s="202" t="s">
        <v>1123</v>
      </c>
      <c r="G159" s="36"/>
      <c r="H159" s="36"/>
      <c r="I159" s="203"/>
      <c r="J159" s="36"/>
      <c r="K159" s="36"/>
      <c r="L159" s="39"/>
      <c r="M159" s="204"/>
      <c r="N159" s="205"/>
      <c r="O159" s="71"/>
      <c r="P159" s="71"/>
      <c r="Q159" s="71"/>
      <c r="R159" s="71"/>
      <c r="S159" s="71"/>
      <c r="T159" s="72"/>
      <c r="U159" s="34"/>
      <c r="V159" s="34"/>
      <c r="W159" s="34"/>
      <c r="X159" s="34"/>
      <c r="Y159" s="34"/>
      <c r="Z159" s="34"/>
      <c r="AA159" s="34"/>
      <c r="AB159" s="34"/>
      <c r="AC159" s="34"/>
      <c r="AD159" s="34"/>
      <c r="AE159" s="34"/>
      <c r="AT159" s="17" t="s">
        <v>143</v>
      </c>
      <c r="AU159" s="17" t="s">
        <v>87</v>
      </c>
    </row>
    <row r="160" spans="1:47" s="2" customFormat="1" ht="18">
      <c r="A160" s="34"/>
      <c r="B160" s="35"/>
      <c r="C160" s="36"/>
      <c r="D160" s="201" t="s">
        <v>144</v>
      </c>
      <c r="E160" s="36"/>
      <c r="F160" s="206" t="s">
        <v>1116</v>
      </c>
      <c r="G160" s="36"/>
      <c r="H160" s="36"/>
      <c r="I160" s="203"/>
      <c r="J160" s="36"/>
      <c r="K160" s="36"/>
      <c r="L160" s="39"/>
      <c r="M160" s="204"/>
      <c r="N160" s="205"/>
      <c r="O160" s="71"/>
      <c r="P160" s="71"/>
      <c r="Q160" s="71"/>
      <c r="R160" s="71"/>
      <c r="S160" s="71"/>
      <c r="T160" s="72"/>
      <c r="U160" s="34"/>
      <c r="V160" s="34"/>
      <c r="W160" s="34"/>
      <c r="X160" s="34"/>
      <c r="Y160" s="34"/>
      <c r="Z160" s="34"/>
      <c r="AA160" s="34"/>
      <c r="AB160" s="34"/>
      <c r="AC160" s="34"/>
      <c r="AD160" s="34"/>
      <c r="AE160" s="34"/>
      <c r="AT160" s="17" t="s">
        <v>144</v>
      </c>
      <c r="AU160" s="17" t="s">
        <v>87</v>
      </c>
    </row>
    <row r="161" spans="1:65" s="2" customFormat="1" ht="21.75" customHeight="1">
      <c r="A161" s="34"/>
      <c r="B161" s="35"/>
      <c r="C161" s="187" t="s">
        <v>203</v>
      </c>
      <c r="D161" s="187" t="s">
        <v>137</v>
      </c>
      <c r="E161" s="188" t="s">
        <v>1124</v>
      </c>
      <c r="F161" s="189" t="s">
        <v>1125</v>
      </c>
      <c r="G161" s="190" t="s">
        <v>187</v>
      </c>
      <c r="H161" s="191">
        <v>5</v>
      </c>
      <c r="I161" s="192"/>
      <c r="J161" s="193">
        <f>ROUND(I161*H161,2)</f>
        <v>0</v>
      </c>
      <c r="K161" s="194"/>
      <c r="L161" s="39"/>
      <c r="M161" s="195" t="s">
        <v>1</v>
      </c>
      <c r="N161" s="196" t="s">
        <v>44</v>
      </c>
      <c r="O161" s="71"/>
      <c r="P161" s="197">
        <f>O161*H161</f>
        <v>0</v>
      </c>
      <c r="Q161" s="197">
        <v>0</v>
      </c>
      <c r="R161" s="197">
        <f>Q161*H161</f>
        <v>0</v>
      </c>
      <c r="S161" s="197">
        <v>0</v>
      </c>
      <c r="T161" s="198">
        <f>S161*H161</f>
        <v>0</v>
      </c>
      <c r="U161" s="34"/>
      <c r="V161" s="34"/>
      <c r="W161" s="34"/>
      <c r="X161" s="34"/>
      <c r="Y161" s="34"/>
      <c r="Z161" s="34"/>
      <c r="AA161" s="34"/>
      <c r="AB161" s="34"/>
      <c r="AC161" s="34"/>
      <c r="AD161" s="34"/>
      <c r="AE161" s="34"/>
      <c r="AR161" s="199" t="s">
        <v>155</v>
      </c>
      <c r="AT161" s="199" t="s">
        <v>137</v>
      </c>
      <c r="AU161" s="199" t="s">
        <v>87</v>
      </c>
      <c r="AY161" s="17" t="s">
        <v>134</v>
      </c>
      <c r="BE161" s="200">
        <f>IF(N161="základní",J161,0)</f>
        <v>0</v>
      </c>
      <c r="BF161" s="200">
        <f>IF(N161="snížená",J161,0)</f>
        <v>0</v>
      </c>
      <c r="BG161" s="200">
        <f>IF(N161="zákl. přenesená",J161,0)</f>
        <v>0</v>
      </c>
      <c r="BH161" s="200">
        <f>IF(N161="sníž. přenesená",J161,0)</f>
        <v>0</v>
      </c>
      <c r="BI161" s="200">
        <f>IF(N161="nulová",J161,0)</f>
        <v>0</v>
      </c>
      <c r="BJ161" s="17" t="s">
        <v>87</v>
      </c>
      <c r="BK161" s="200">
        <f>ROUND(I161*H161,2)</f>
        <v>0</v>
      </c>
      <c r="BL161" s="17" t="s">
        <v>155</v>
      </c>
      <c r="BM161" s="199" t="s">
        <v>402</v>
      </c>
    </row>
    <row r="162" spans="1:47" s="2" customFormat="1" ht="10">
      <c r="A162" s="34"/>
      <c r="B162" s="35"/>
      <c r="C162" s="36"/>
      <c r="D162" s="201" t="s">
        <v>143</v>
      </c>
      <c r="E162" s="36"/>
      <c r="F162" s="202" t="s">
        <v>1125</v>
      </c>
      <c r="G162" s="36"/>
      <c r="H162" s="36"/>
      <c r="I162" s="203"/>
      <c r="J162" s="36"/>
      <c r="K162" s="36"/>
      <c r="L162" s="39"/>
      <c r="M162" s="204"/>
      <c r="N162" s="205"/>
      <c r="O162" s="71"/>
      <c r="P162" s="71"/>
      <c r="Q162" s="71"/>
      <c r="R162" s="71"/>
      <c r="S162" s="71"/>
      <c r="T162" s="72"/>
      <c r="U162" s="34"/>
      <c r="V162" s="34"/>
      <c r="W162" s="34"/>
      <c r="X162" s="34"/>
      <c r="Y162" s="34"/>
      <c r="Z162" s="34"/>
      <c r="AA162" s="34"/>
      <c r="AB162" s="34"/>
      <c r="AC162" s="34"/>
      <c r="AD162" s="34"/>
      <c r="AE162" s="34"/>
      <c r="AT162" s="17" t="s">
        <v>143</v>
      </c>
      <c r="AU162" s="17" t="s">
        <v>87</v>
      </c>
    </row>
    <row r="163" spans="1:47" s="2" customFormat="1" ht="18">
      <c r="A163" s="34"/>
      <c r="B163" s="35"/>
      <c r="C163" s="36"/>
      <c r="D163" s="201" t="s">
        <v>181</v>
      </c>
      <c r="E163" s="36"/>
      <c r="F163" s="206" t="s">
        <v>1126</v>
      </c>
      <c r="G163" s="36"/>
      <c r="H163" s="36"/>
      <c r="I163" s="203"/>
      <c r="J163" s="36"/>
      <c r="K163" s="36"/>
      <c r="L163" s="39"/>
      <c r="M163" s="204"/>
      <c r="N163" s="205"/>
      <c r="O163" s="71"/>
      <c r="P163" s="71"/>
      <c r="Q163" s="71"/>
      <c r="R163" s="71"/>
      <c r="S163" s="71"/>
      <c r="T163" s="72"/>
      <c r="U163" s="34"/>
      <c r="V163" s="34"/>
      <c r="W163" s="34"/>
      <c r="X163" s="34"/>
      <c r="Y163" s="34"/>
      <c r="Z163" s="34"/>
      <c r="AA163" s="34"/>
      <c r="AB163" s="34"/>
      <c r="AC163" s="34"/>
      <c r="AD163" s="34"/>
      <c r="AE163" s="34"/>
      <c r="AT163" s="17" t="s">
        <v>181</v>
      </c>
      <c r="AU163" s="17" t="s">
        <v>87</v>
      </c>
    </row>
    <row r="164" spans="1:47" s="2" customFormat="1" ht="18">
      <c r="A164" s="34"/>
      <c r="B164" s="35"/>
      <c r="C164" s="36"/>
      <c r="D164" s="201" t="s">
        <v>144</v>
      </c>
      <c r="E164" s="36"/>
      <c r="F164" s="206" t="s">
        <v>1113</v>
      </c>
      <c r="G164" s="36"/>
      <c r="H164" s="36"/>
      <c r="I164" s="203"/>
      <c r="J164" s="36"/>
      <c r="K164" s="36"/>
      <c r="L164" s="39"/>
      <c r="M164" s="204"/>
      <c r="N164" s="205"/>
      <c r="O164" s="71"/>
      <c r="P164" s="71"/>
      <c r="Q164" s="71"/>
      <c r="R164" s="71"/>
      <c r="S164" s="71"/>
      <c r="T164" s="72"/>
      <c r="U164" s="34"/>
      <c r="V164" s="34"/>
      <c r="W164" s="34"/>
      <c r="X164" s="34"/>
      <c r="Y164" s="34"/>
      <c r="Z164" s="34"/>
      <c r="AA164" s="34"/>
      <c r="AB164" s="34"/>
      <c r="AC164" s="34"/>
      <c r="AD164" s="34"/>
      <c r="AE164" s="34"/>
      <c r="AT164" s="17" t="s">
        <v>144</v>
      </c>
      <c r="AU164" s="17" t="s">
        <v>87</v>
      </c>
    </row>
    <row r="165" spans="1:65" s="2" customFormat="1" ht="24.15" customHeight="1">
      <c r="A165" s="34"/>
      <c r="B165" s="35"/>
      <c r="C165" s="187" t="s">
        <v>210</v>
      </c>
      <c r="D165" s="187" t="s">
        <v>137</v>
      </c>
      <c r="E165" s="188" t="s">
        <v>1127</v>
      </c>
      <c r="F165" s="189" t="s">
        <v>1128</v>
      </c>
      <c r="G165" s="190" t="s">
        <v>187</v>
      </c>
      <c r="H165" s="191">
        <v>1</v>
      </c>
      <c r="I165" s="192"/>
      <c r="J165" s="193">
        <f>ROUND(I165*H165,2)</f>
        <v>0</v>
      </c>
      <c r="K165" s="194"/>
      <c r="L165" s="39"/>
      <c r="M165" s="195" t="s">
        <v>1</v>
      </c>
      <c r="N165" s="196" t="s">
        <v>44</v>
      </c>
      <c r="O165" s="71"/>
      <c r="P165" s="197">
        <f>O165*H165</f>
        <v>0</v>
      </c>
      <c r="Q165" s="197">
        <v>0</v>
      </c>
      <c r="R165" s="197">
        <f>Q165*H165</f>
        <v>0</v>
      </c>
      <c r="S165" s="197">
        <v>0</v>
      </c>
      <c r="T165" s="198">
        <f>S165*H165</f>
        <v>0</v>
      </c>
      <c r="U165" s="34"/>
      <c r="V165" s="34"/>
      <c r="W165" s="34"/>
      <c r="X165" s="34"/>
      <c r="Y165" s="34"/>
      <c r="Z165" s="34"/>
      <c r="AA165" s="34"/>
      <c r="AB165" s="34"/>
      <c r="AC165" s="34"/>
      <c r="AD165" s="34"/>
      <c r="AE165" s="34"/>
      <c r="AR165" s="199" t="s">
        <v>155</v>
      </c>
      <c r="AT165" s="199" t="s">
        <v>137</v>
      </c>
      <c r="AU165" s="199" t="s">
        <v>87</v>
      </c>
      <c r="AY165" s="17" t="s">
        <v>134</v>
      </c>
      <c r="BE165" s="200">
        <f>IF(N165="základní",J165,0)</f>
        <v>0</v>
      </c>
      <c r="BF165" s="200">
        <f>IF(N165="snížená",J165,0)</f>
        <v>0</v>
      </c>
      <c r="BG165" s="200">
        <f>IF(N165="zákl. přenesená",J165,0)</f>
        <v>0</v>
      </c>
      <c r="BH165" s="200">
        <f>IF(N165="sníž. přenesená",J165,0)</f>
        <v>0</v>
      </c>
      <c r="BI165" s="200">
        <f>IF(N165="nulová",J165,0)</f>
        <v>0</v>
      </c>
      <c r="BJ165" s="17" t="s">
        <v>87</v>
      </c>
      <c r="BK165" s="200">
        <f>ROUND(I165*H165,2)</f>
        <v>0</v>
      </c>
      <c r="BL165" s="17" t="s">
        <v>155</v>
      </c>
      <c r="BM165" s="199" t="s">
        <v>415</v>
      </c>
    </row>
    <row r="166" spans="1:47" s="2" customFormat="1" ht="18">
      <c r="A166" s="34"/>
      <c r="B166" s="35"/>
      <c r="C166" s="36"/>
      <c r="D166" s="201" t="s">
        <v>143</v>
      </c>
      <c r="E166" s="36"/>
      <c r="F166" s="202" t="s">
        <v>1128</v>
      </c>
      <c r="G166" s="36"/>
      <c r="H166" s="36"/>
      <c r="I166" s="203"/>
      <c r="J166" s="36"/>
      <c r="K166" s="36"/>
      <c r="L166" s="39"/>
      <c r="M166" s="204"/>
      <c r="N166" s="205"/>
      <c r="O166" s="71"/>
      <c r="P166" s="71"/>
      <c r="Q166" s="71"/>
      <c r="R166" s="71"/>
      <c r="S166" s="71"/>
      <c r="T166" s="72"/>
      <c r="U166" s="34"/>
      <c r="V166" s="34"/>
      <c r="W166" s="34"/>
      <c r="X166" s="34"/>
      <c r="Y166" s="34"/>
      <c r="Z166" s="34"/>
      <c r="AA166" s="34"/>
      <c r="AB166" s="34"/>
      <c r="AC166" s="34"/>
      <c r="AD166" s="34"/>
      <c r="AE166" s="34"/>
      <c r="AT166" s="17" t="s">
        <v>143</v>
      </c>
      <c r="AU166" s="17" t="s">
        <v>87</v>
      </c>
    </row>
    <row r="167" spans="1:47" s="2" customFormat="1" ht="18">
      <c r="A167" s="34"/>
      <c r="B167" s="35"/>
      <c r="C167" s="36"/>
      <c r="D167" s="201" t="s">
        <v>144</v>
      </c>
      <c r="E167" s="36"/>
      <c r="F167" s="206" t="s">
        <v>1102</v>
      </c>
      <c r="G167" s="36"/>
      <c r="H167" s="36"/>
      <c r="I167" s="203"/>
      <c r="J167" s="36"/>
      <c r="K167" s="36"/>
      <c r="L167" s="39"/>
      <c r="M167" s="204"/>
      <c r="N167" s="205"/>
      <c r="O167" s="71"/>
      <c r="P167" s="71"/>
      <c r="Q167" s="71"/>
      <c r="R167" s="71"/>
      <c r="S167" s="71"/>
      <c r="T167" s="72"/>
      <c r="U167" s="34"/>
      <c r="V167" s="34"/>
      <c r="W167" s="34"/>
      <c r="X167" s="34"/>
      <c r="Y167" s="34"/>
      <c r="Z167" s="34"/>
      <c r="AA167" s="34"/>
      <c r="AB167" s="34"/>
      <c r="AC167" s="34"/>
      <c r="AD167" s="34"/>
      <c r="AE167" s="34"/>
      <c r="AT167" s="17" t="s">
        <v>144</v>
      </c>
      <c r="AU167" s="17" t="s">
        <v>87</v>
      </c>
    </row>
    <row r="168" spans="1:65" s="2" customFormat="1" ht="24.15" customHeight="1">
      <c r="A168" s="34"/>
      <c r="B168" s="35"/>
      <c r="C168" s="187" t="s">
        <v>215</v>
      </c>
      <c r="D168" s="187" t="s">
        <v>137</v>
      </c>
      <c r="E168" s="188" t="s">
        <v>1129</v>
      </c>
      <c r="F168" s="189" t="s">
        <v>1130</v>
      </c>
      <c r="G168" s="190" t="s">
        <v>187</v>
      </c>
      <c r="H168" s="191">
        <v>1</v>
      </c>
      <c r="I168" s="192"/>
      <c r="J168" s="193">
        <f>ROUND(I168*H168,2)</f>
        <v>0</v>
      </c>
      <c r="K168" s="194"/>
      <c r="L168" s="39"/>
      <c r="M168" s="195" t="s">
        <v>1</v>
      </c>
      <c r="N168" s="196" t="s">
        <v>44</v>
      </c>
      <c r="O168" s="71"/>
      <c r="P168" s="197">
        <f>O168*H168</f>
        <v>0</v>
      </c>
      <c r="Q168" s="197">
        <v>0</v>
      </c>
      <c r="R168" s="197">
        <f>Q168*H168</f>
        <v>0</v>
      </c>
      <c r="S168" s="197">
        <v>0</v>
      </c>
      <c r="T168" s="198">
        <f>S168*H168</f>
        <v>0</v>
      </c>
      <c r="U168" s="34"/>
      <c r="V168" s="34"/>
      <c r="W168" s="34"/>
      <c r="X168" s="34"/>
      <c r="Y168" s="34"/>
      <c r="Z168" s="34"/>
      <c r="AA168" s="34"/>
      <c r="AB168" s="34"/>
      <c r="AC168" s="34"/>
      <c r="AD168" s="34"/>
      <c r="AE168" s="34"/>
      <c r="AR168" s="199" t="s">
        <v>155</v>
      </c>
      <c r="AT168" s="199" t="s">
        <v>137</v>
      </c>
      <c r="AU168" s="199" t="s">
        <v>87</v>
      </c>
      <c r="AY168" s="17" t="s">
        <v>134</v>
      </c>
      <c r="BE168" s="200">
        <f>IF(N168="základní",J168,0)</f>
        <v>0</v>
      </c>
      <c r="BF168" s="200">
        <f>IF(N168="snížená",J168,0)</f>
        <v>0</v>
      </c>
      <c r="BG168" s="200">
        <f>IF(N168="zákl. přenesená",J168,0)</f>
        <v>0</v>
      </c>
      <c r="BH168" s="200">
        <f>IF(N168="sníž. přenesená",J168,0)</f>
        <v>0</v>
      </c>
      <c r="BI168" s="200">
        <f>IF(N168="nulová",J168,0)</f>
        <v>0</v>
      </c>
      <c r="BJ168" s="17" t="s">
        <v>87</v>
      </c>
      <c r="BK168" s="200">
        <f>ROUND(I168*H168,2)</f>
        <v>0</v>
      </c>
      <c r="BL168" s="17" t="s">
        <v>155</v>
      </c>
      <c r="BM168" s="199" t="s">
        <v>427</v>
      </c>
    </row>
    <row r="169" spans="1:47" s="2" customFormat="1" ht="18">
      <c r="A169" s="34"/>
      <c r="B169" s="35"/>
      <c r="C169" s="36"/>
      <c r="D169" s="201" t="s">
        <v>143</v>
      </c>
      <c r="E169" s="36"/>
      <c r="F169" s="202" t="s">
        <v>1130</v>
      </c>
      <c r="G169" s="36"/>
      <c r="H169" s="36"/>
      <c r="I169" s="203"/>
      <c r="J169" s="36"/>
      <c r="K169" s="36"/>
      <c r="L169" s="39"/>
      <c r="M169" s="204"/>
      <c r="N169" s="205"/>
      <c r="O169" s="71"/>
      <c r="P169" s="71"/>
      <c r="Q169" s="71"/>
      <c r="R169" s="71"/>
      <c r="S169" s="71"/>
      <c r="T169" s="72"/>
      <c r="U169" s="34"/>
      <c r="V169" s="34"/>
      <c r="W169" s="34"/>
      <c r="X169" s="34"/>
      <c r="Y169" s="34"/>
      <c r="Z169" s="34"/>
      <c r="AA169" s="34"/>
      <c r="AB169" s="34"/>
      <c r="AC169" s="34"/>
      <c r="AD169" s="34"/>
      <c r="AE169" s="34"/>
      <c r="AT169" s="17" t="s">
        <v>143</v>
      </c>
      <c r="AU169" s="17" t="s">
        <v>87</v>
      </c>
    </row>
    <row r="170" spans="1:47" s="2" customFormat="1" ht="18">
      <c r="A170" s="34"/>
      <c r="B170" s="35"/>
      <c r="C170" s="36"/>
      <c r="D170" s="201" t="s">
        <v>144</v>
      </c>
      <c r="E170" s="36"/>
      <c r="F170" s="206" t="s">
        <v>1102</v>
      </c>
      <c r="G170" s="36"/>
      <c r="H170" s="36"/>
      <c r="I170" s="203"/>
      <c r="J170" s="36"/>
      <c r="K170" s="36"/>
      <c r="L170" s="39"/>
      <c r="M170" s="204"/>
      <c r="N170" s="205"/>
      <c r="O170" s="71"/>
      <c r="P170" s="71"/>
      <c r="Q170" s="71"/>
      <c r="R170" s="71"/>
      <c r="S170" s="71"/>
      <c r="T170" s="72"/>
      <c r="U170" s="34"/>
      <c r="V170" s="34"/>
      <c r="W170" s="34"/>
      <c r="X170" s="34"/>
      <c r="Y170" s="34"/>
      <c r="Z170" s="34"/>
      <c r="AA170" s="34"/>
      <c r="AB170" s="34"/>
      <c r="AC170" s="34"/>
      <c r="AD170" s="34"/>
      <c r="AE170" s="34"/>
      <c r="AT170" s="17" t="s">
        <v>144</v>
      </c>
      <c r="AU170" s="17" t="s">
        <v>87</v>
      </c>
    </row>
    <row r="171" spans="1:65" s="2" customFormat="1" ht="24.15" customHeight="1">
      <c r="A171" s="34"/>
      <c r="B171" s="35"/>
      <c r="C171" s="187" t="s">
        <v>8</v>
      </c>
      <c r="D171" s="187" t="s">
        <v>137</v>
      </c>
      <c r="E171" s="188" t="s">
        <v>1131</v>
      </c>
      <c r="F171" s="189" t="s">
        <v>1132</v>
      </c>
      <c r="G171" s="190" t="s">
        <v>187</v>
      </c>
      <c r="H171" s="191">
        <v>2</v>
      </c>
      <c r="I171" s="192"/>
      <c r="J171" s="193">
        <f>ROUND(I171*H171,2)</f>
        <v>0</v>
      </c>
      <c r="K171" s="194"/>
      <c r="L171" s="39"/>
      <c r="M171" s="195" t="s">
        <v>1</v>
      </c>
      <c r="N171" s="196" t="s">
        <v>44</v>
      </c>
      <c r="O171" s="71"/>
      <c r="P171" s="197">
        <f>O171*H171</f>
        <v>0</v>
      </c>
      <c r="Q171" s="197">
        <v>0</v>
      </c>
      <c r="R171" s="197">
        <f>Q171*H171</f>
        <v>0</v>
      </c>
      <c r="S171" s="197">
        <v>0</v>
      </c>
      <c r="T171" s="198">
        <f>S171*H171</f>
        <v>0</v>
      </c>
      <c r="U171" s="34"/>
      <c r="V171" s="34"/>
      <c r="W171" s="34"/>
      <c r="X171" s="34"/>
      <c r="Y171" s="34"/>
      <c r="Z171" s="34"/>
      <c r="AA171" s="34"/>
      <c r="AB171" s="34"/>
      <c r="AC171" s="34"/>
      <c r="AD171" s="34"/>
      <c r="AE171" s="34"/>
      <c r="AR171" s="199" t="s">
        <v>155</v>
      </c>
      <c r="AT171" s="199" t="s">
        <v>137</v>
      </c>
      <c r="AU171" s="199" t="s">
        <v>87</v>
      </c>
      <c r="AY171" s="17" t="s">
        <v>134</v>
      </c>
      <c r="BE171" s="200">
        <f>IF(N171="základní",J171,0)</f>
        <v>0</v>
      </c>
      <c r="BF171" s="200">
        <f>IF(N171="snížená",J171,0)</f>
        <v>0</v>
      </c>
      <c r="BG171" s="200">
        <f>IF(N171="zákl. přenesená",J171,0)</f>
        <v>0</v>
      </c>
      <c r="BH171" s="200">
        <f>IF(N171="sníž. přenesená",J171,0)</f>
        <v>0</v>
      </c>
      <c r="BI171" s="200">
        <f>IF(N171="nulová",J171,0)</f>
        <v>0</v>
      </c>
      <c r="BJ171" s="17" t="s">
        <v>87</v>
      </c>
      <c r="BK171" s="200">
        <f>ROUND(I171*H171,2)</f>
        <v>0</v>
      </c>
      <c r="BL171" s="17" t="s">
        <v>155</v>
      </c>
      <c r="BM171" s="199" t="s">
        <v>441</v>
      </c>
    </row>
    <row r="172" spans="1:47" s="2" customFormat="1" ht="18">
      <c r="A172" s="34"/>
      <c r="B172" s="35"/>
      <c r="C172" s="36"/>
      <c r="D172" s="201" t="s">
        <v>143</v>
      </c>
      <c r="E172" s="36"/>
      <c r="F172" s="202" t="s">
        <v>1132</v>
      </c>
      <c r="G172" s="36"/>
      <c r="H172" s="36"/>
      <c r="I172" s="203"/>
      <c r="J172" s="36"/>
      <c r="K172" s="36"/>
      <c r="L172" s="39"/>
      <c r="M172" s="204"/>
      <c r="N172" s="205"/>
      <c r="O172" s="71"/>
      <c r="P172" s="71"/>
      <c r="Q172" s="71"/>
      <c r="R172" s="71"/>
      <c r="S172" s="71"/>
      <c r="T172" s="72"/>
      <c r="U172" s="34"/>
      <c r="V172" s="34"/>
      <c r="W172" s="34"/>
      <c r="X172" s="34"/>
      <c r="Y172" s="34"/>
      <c r="Z172" s="34"/>
      <c r="AA172" s="34"/>
      <c r="AB172" s="34"/>
      <c r="AC172" s="34"/>
      <c r="AD172" s="34"/>
      <c r="AE172" s="34"/>
      <c r="AT172" s="17" t="s">
        <v>143</v>
      </c>
      <c r="AU172" s="17" t="s">
        <v>87</v>
      </c>
    </row>
    <row r="173" spans="1:47" s="2" customFormat="1" ht="18">
      <c r="A173" s="34"/>
      <c r="B173" s="35"/>
      <c r="C173" s="36"/>
      <c r="D173" s="201" t="s">
        <v>144</v>
      </c>
      <c r="E173" s="36"/>
      <c r="F173" s="206" t="s">
        <v>1116</v>
      </c>
      <c r="G173" s="36"/>
      <c r="H173" s="36"/>
      <c r="I173" s="203"/>
      <c r="J173" s="36"/>
      <c r="K173" s="36"/>
      <c r="L173" s="39"/>
      <c r="M173" s="204"/>
      <c r="N173" s="205"/>
      <c r="O173" s="71"/>
      <c r="P173" s="71"/>
      <c r="Q173" s="71"/>
      <c r="R173" s="71"/>
      <c r="S173" s="71"/>
      <c r="T173" s="72"/>
      <c r="U173" s="34"/>
      <c r="V173" s="34"/>
      <c r="W173" s="34"/>
      <c r="X173" s="34"/>
      <c r="Y173" s="34"/>
      <c r="Z173" s="34"/>
      <c r="AA173" s="34"/>
      <c r="AB173" s="34"/>
      <c r="AC173" s="34"/>
      <c r="AD173" s="34"/>
      <c r="AE173" s="34"/>
      <c r="AT173" s="17" t="s">
        <v>144</v>
      </c>
      <c r="AU173" s="17" t="s">
        <v>87</v>
      </c>
    </row>
    <row r="174" spans="1:65" s="2" customFormat="1" ht="16.5" customHeight="1">
      <c r="A174" s="34"/>
      <c r="B174" s="35"/>
      <c r="C174" s="187" t="s">
        <v>344</v>
      </c>
      <c r="D174" s="187" t="s">
        <v>137</v>
      </c>
      <c r="E174" s="188" t="s">
        <v>1133</v>
      </c>
      <c r="F174" s="189" t="s">
        <v>1134</v>
      </c>
      <c r="G174" s="190" t="s">
        <v>187</v>
      </c>
      <c r="H174" s="191">
        <v>7</v>
      </c>
      <c r="I174" s="192"/>
      <c r="J174" s="193">
        <f>ROUND(I174*H174,2)</f>
        <v>0</v>
      </c>
      <c r="K174" s="194"/>
      <c r="L174" s="39"/>
      <c r="M174" s="195" t="s">
        <v>1</v>
      </c>
      <c r="N174" s="196" t="s">
        <v>44</v>
      </c>
      <c r="O174" s="71"/>
      <c r="P174" s="197">
        <f>O174*H174</f>
        <v>0</v>
      </c>
      <c r="Q174" s="197">
        <v>0</v>
      </c>
      <c r="R174" s="197">
        <f>Q174*H174</f>
        <v>0</v>
      </c>
      <c r="S174" s="197">
        <v>0</v>
      </c>
      <c r="T174" s="198">
        <f>S174*H174</f>
        <v>0</v>
      </c>
      <c r="U174" s="34"/>
      <c r="V174" s="34"/>
      <c r="W174" s="34"/>
      <c r="X174" s="34"/>
      <c r="Y174" s="34"/>
      <c r="Z174" s="34"/>
      <c r="AA174" s="34"/>
      <c r="AB174" s="34"/>
      <c r="AC174" s="34"/>
      <c r="AD174" s="34"/>
      <c r="AE174" s="34"/>
      <c r="AR174" s="199" t="s">
        <v>155</v>
      </c>
      <c r="AT174" s="199" t="s">
        <v>137</v>
      </c>
      <c r="AU174" s="199" t="s">
        <v>87</v>
      </c>
      <c r="AY174" s="17" t="s">
        <v>134</v>
      </c>
      <c r="BE174" s="200">
        <f>IF(N174="základní",J174,0)</f>
        <v>0</v>
      </c>
      <c r="BF174" s="200">
        <f>IF(N174="snížená",J174,0)</f>
        <v>0</v>
      </c>
      <c r="BG174" s="200">
        <f>IF(N174="zákl. přenesená",J174,0)</f>
        <v>0</v>
      </c>
      <c r="BH174" s="200">
        <f>IF(N174="sníž. přenesená",J174,0)</f>
        <v>0</v>
      </c>
      <c r="BI174" s="200">
        <f>IF(N174="nulová",J174,0)</f>
        <v>0</v>
      </c>
      <c r="BJ174" s="17" t="s">
        <v>87</v>
      </c>
      <c r="BK174" s="200">
        <f>ROUND(I174*H174,2)</f>
        <v>0</v>
      </c>
      <c r="BL174" s="17" t="s">
        <v>155</v>
      </c>
      <c r="BM174" s="199" t="s">
        <v>457</v>
      </c>
    </row>
    <row r="175" spans="1:47" s="2" customFormat="1" ht="10">
      <c r="A175" s="34"/>
      <c r="B175" s="35"/>
      <c r="C175" s="36"/>
      <c r="D175" s="201" t="s">
        <v>143</v>
      </c>
      <c r="E175" s="36"/>
      <c r="F175" s="202" t="s">
        <v>1134</v>
      </c>
      <c r="G175" s="36"/>
      <c r="H175" s="36"/>
      <c r="I175" s="203"/>
      <c r="J175" s="36"/>
      <c r="K175" s="36"/>
      <c r="L175" s="39"/>
      <c r="M175" s="204"/>
      <c r="N175" s="205"/>
      <c r="O175" s="71"/>
      <c r="P175" s="71"/>
      <c r="Q175" s="71"/>
      <c r="R175" s="71"/>
      <c r="S175" s="71"/>
      <c r="T175" s="72"/>
      <c r="U175" s="34"/>
      <c r="V175" s="34"/>
      <c r="W175" s="34"/>
      <c r="X175" s="34"/>
      <c r="Y175" s="34"/>
      <c r="Z175" s="34"/>
      <c r="AA175" s="34"/>
      <c r="AB175" s="34"/>
      <c r="AC175" s="34"/>
      <c r="AD175" s="34"/>
      <c r="AE175" s="34"/>
      <c r="AT175" s="17" t="s">
        <v>143</v>
      </c>
      <c r="AU175" s="17" t="s">
        <v>87</v>
      </c>
    </row>
    <row r="176" spans="1:47" s="2" customFormat="1" ht="18">
      <c r="A176" s="34"/>
      <c r="B176" s="35"/>
      <c r="C176" s="36"/>
      <c r="D176" s="201" t="s">
        <v>181</v>
      </c>
      <c r="E176" s="36"/>
      <c r="F176" s="206" t="s">
        <v>1135</v>
      </c>
      <c r="G176" s="36"/>
      <c r="H176" s="36"/>
      <c r="I176" s="203"/>
      <c r="J176" s="36"/>
      <c r="K176" s="36"/>
      <c r="L176" s="39"/>
      <c r="M176" s="204"/>
      <c r="N176" s="205"/>
      <c r="O176" s="71"/>
      <c r="P176" s="71"/>
      <c r="Q176" s="71"/>
      <c r="R176" s="71"/>
      <c r="S176" s="71"/>
      <c r="T176" s="72"/>
      <c r="U176" s="34"/>
      <c r="V176" s="34"/>
      <c r="W176" s="34"/>
      <c r="X176" s="34"/>
      <c r="Y176" s="34"/>
      <c r="Z176" s="34"/>
      <c r="AA176" s="34"/>
      <c r="AB176" s="34"/>
      <c r="AC176" s="34"/>
      <c r="AD176" s="34"/>
      <c r="AE176" s="34"/>
      <c r="AT176" s="17" t="s">
        <v>181</v>
      </c>
      <c r="AU176" s="17" t="s">
        <v>87</v>
      </c>
    </row>
    <row r="177" spans="1:47" s="2" customFormat="1" ht="18">
      <c r="A177" s="34"/>
      <c r="B177" s="35"/>
      <c r="C177" s="36"/>
      <c r="D177" s="201" t="s">
        <v>144</v>
      </c>
      <c r="E177" s="36"/>
      <c r="F177" s="206" t="s">
        <v>1136</v>
      </c>
      <c r="G177" s="36"/>
      <c r="H177" s="36"/>
      <c r="I177" s="203"/>
      <c r="J177" s="36"/>
      <c r="K177" s="36"/>
      <c r="L177" s="39"/>
      <c r="M177" s="204"/>
      <c r="N177" s="205"/>
      <c r="O177" s="71"/>
      <c r="P177" s="71"/>
      <c r="Q177" s="71"/>
      <c r="R177" s="71"/>
      <c r="S177" s="71"/>
      <c r="T177" s="72"/>
      <c r="U177" s="34"/>
      <c r="V177" s="34"/>
      <c r="W177" s="34"/>
      <c r="X177" s="34"/>
      <c r="Y177" s="34"/>
      <c r="Z177" s="34"/>
      <c r="AA177" s="34"/>
      <c r="AB177" s="34"/>
      <c r="AC177" s="34"/>
      <c r="AD177" s="34"/>
      <c r="AE177" s="34"/>
      <c r="AT177" s="17" t="s">
        <v>144</v>
      </c>
      <c r="AU177" s="17" t="s">
        <v>87</v>
      </c>
    </row>
    <row r="178" spans="1:65" s="2" customFormat="1" ht="16.5" customHeight="1">
      <c r="A178" s="34"/>
      <c r="B178" s="35"/>
      <c r="C178" s="187" t="s">
        <v>354</v>
      </c>
      <c r="D178" s="187" t="s">
        <v>137</v>
      </c>
      <c r="E178" s="188" t="s">
        <v>1137</v>
      </c>
      <c r="F178" s="189" t="s">
        <v>1138</v>
      </c>
      <c r="G178" s="190" t="s">
        <v>187</v>
      </c>
      <c r="H178" s="191">
        <v>7</v>
      </c>
      <c r="I178" s="192"/>
      <c r="J178" s="193">
        <f>ROUND(I178*H178,2)</f>
        <v>0</v>
      </c>
      <c r="K178" s="194"/>
      <c r="L178" s="39"/>
      <c r="M178" s="195" t="s">
        <v>1</v>
      </c>
      <c r="N178" s="196" t="s">
        <v>44</v>
      </c>
      <c r="O178" s="71"/>
      <c r="P178" s="197">
        <f>O178*H178</f>
        <v>0</v>
      </c>
      <c r="Q178" s="197">
        <v>0</v>
      </c>
      <c r="R178" s="197">
        <f>Q178*H178</f>
        <v>0</v>
      </c>
      <c r="S178" s="197">
        <v>0</v>
      </c>
      <c r="T178" s="198">
        <f>S178*H178</f>
        <v>0</v>
      </c>
      <c r="U178" s="34"/>
      <c r="V178" s="34"/>
      <c r="W178" s="34"/>
      <c r="X178" s="34"/>
      <c r="Y178" s="34"/>
      <c r="Z178" s="34"/>
      <c r="AA178" s="34"/>
      <c r="AB178" s="34"/>
      <c r="AC178" s="34"/>
      <c r="AD178" s="34"/>
      <c r="AE178" s="34"/>
      <c r="AR178" s="199" t="s">
        <v>155</v>
      </c>
      <c r="AT178" s="199" t="s">
        <v>137</v>
      </c>
      <c r="AU178" s="199" t="s">
        <v>87</v>
      </c>
      <c r="AY178" s="17" t="s">
        <v>134</v>
      </c>
      <c r="BE178" s="200">
        <f>IF(N178="základní",J178,0)</f>
        <v>0</v>
      </c>
      <c r="BF178" s="200">
        <f>IF(N178="snížená",J178,0)</f>
        <v>0</v>
      </c>
      <c r="BG178" s="200">
        <f>IF(N178="zákl. přenesená",J178,0)</f>
        <v>0</v>
      </c>
      <c r="BH178" s="200">
        <f>IF(N178="sníž. přenesená",J178,0)</f>
        <v>0</v>
      </c>
      <c r="BI178" s="200">
        <f>IF(N178="nulová",J178,0)</f>
        <v>0</v>
      </c>
      <c r="BJ178" s="17" t="s">
        <v>87</v>
      </c>
      <c r="BK178" s="200">
        <f>ROUND(I178*H178,2)</f>
        <v>0</v>
      </c>
      <c r="BL178" s="17" t="s">
        <v>155</v>
      </c>
      <c r="BM178" s="199" t="s">
        <v>468</v>
      </c>
    </row>
    <row r="179" spans="1:47" s="2" customFormat="1" ht="10">
      <c r="A179" s="34"/>
      <c r="B179" s="35"/>
      <c r="C179" s="36"/>
      <c r="D179" s="201" t="s">
        <v>143</v>
      </c>
      <c r="E179" s="36"/>
      <c r="F179" s="202" t="s">
        <v>1138</v>
      </c>
      <c r="G179" s="36"/>
      <c r="H179" s="36"/>
      <c r="I179" s="203"/>
      <c r="J179" s="36"/>
      <c r="K179" s="36"/>
      <c r="L179" s="39"/>
      <c r="M179" s="204"/>
      <c r="N179" s="205"/>
      <c r="O179" s="71"/>
      <c r="P179" s="71"/>
      <c r="Q179" s="71"/>
      <c r="R179" s="71"/>
      <c r="S179" s="71"/>
      <c r="T179" s="72"/>
      <c r="U179" s="34"/>
      <c r="V179" s="34"/>
      <c r="W179" s="34"/>
      <c r="X179" s="34"/>
      <c r="Y179" s="34"/>
      <c r="Z179" s="34"/>
      <c r="AA179" s="34"/>
      <c r="AB179" s="34"/>
      <c r="AC179" s="34"/>
      <c r="AD179" s="34"/>
      <c r="AE179" s="34"/>
      <c r="AT179" s="17" t="s">
        <v>143</v>
      </c>
      <c r="AU179" s="17" t="s">
        <v>87</v>
      </c>
    </row>
    <row r="180" spans="1:47" s="2" customFormat="1" ht="18">
      <c r="A180" s="34"/>
      <c r="B180" s="35"/>
      <c r="C180" s="36"/>
      <c r="D180" s="201" t="s">
        <v>181</v>
      </c>
      <c r="E180" s="36"/>
      <c r="F180" s="206" t="s">
        <v>1139</v>
      </c>
      <c r="G180" s="36"/>
      <c r="H180" s="36"/>
      <c r="I180" s="203"/>
      <c r="J180" s="36"/>
      <c r="K180" s="36"/>
      <c r="L180" s="39"/>
      <c r="M180" s="204"/>
      <c r="N180" s="205"/>
      <c r="O180" s="71"/>
      <c r="P180" s="71"/>
      <c r="Q180" s="71"/>
      <c r="R180" s="71"/>
      <c r="S180" s="71"/>
      <c r="T180" s="72"/>
      <c r="U180" s="34"/>
      <c r="V180" s="34"/>
      <c r="W180" s="34"/>
      <c r="X180" s="34"/>
      <c r="Y180" s="34"/>
      <c r="Z180" s="34"/>
      <c r="AA180" s="34"/>
      <c r="AB180" s="34"/>
      <c r="AC180" s="34"/>
      <c r="AD180" s="34"/>
      <c r="AE180" s="34"/>
      <c r="AT180" s="17" t="s">
        <v>181</v>
      </c>
      <c r="AU180" s="17" t="s">
        <v>87</v>
      </c>
    </row>
    <row r="181" spans="1:47" s="2" customFormat="1" ht="18">
      <c r="A181" s="34"/>
      <c r="B181" s="35"/>
      <c r="C181" s="36"/>
      <c r="D181" s="201" t="s">
        <v>144</v>
      </c>
      <c r="E181" s="36"/>
      <c r="F181" s="206" t="s">
        <v>1136</v>
      </c>
      <c r="G181" s="36"/>
      <c r="H181" s="36"/>
      <c r="I181" s="203"/>
      <c r="J181" s="36"/>
      <c r="K181" s="36"/>
      <c r="L181" s="39"/>
      <c r="M181" s="204"/>
      <c r="N181" s="205"/>
      <c r="O181" s="71"/>
      <c r="P181" s="71"/>
      <c r="Q181" s="71"/>
      <c r="R181" s="71"/>
      <c r="S181" s="71"/>
      <c r="T181" s="72"/>
      <c r="U181" s="34"/>
      <c r="V181" s="34"/>
      <c r="W181" s="34"/>
      <c r="X181" s="34"/>
      <c r="Y181" s="34"/>
      <c r="Z181" s="34"/>
      <c r="AA181" s="34"/>
      <c r="AB181" s="34"/>
      <c r="AC181" s="34"/>
      <c r="AD181" s="34"/>
      <c r="AE181" s="34"/>
      <c r="AT181" s="17" t="s">
        <v>144</v>
      </c>
      <c r="AU181" s="17" t="s">
        <v>87</v>
      </c>
    </row>
    <row r="182" spans="1:65" s="2" customFormat="1" ht="16.5" customHeight="1">
      <c r="A182" s="34"/>
      <c r="B182" s="35"/>
      <c r="C182" s="187" t="s">
        <v>361</v>
      </c>
      <c r="D182" s="187" t="s">
        <v>137</v>
      </c>
      <c r="E182" s="188" t="s">
        <v>1140</v>
      </c>
      <c r="F182" s="189" t="s">
        <v>1141</v>
      </c>
      <c r="G182" s="190" t="s">
        <v>250</v>
      </c>
      <c r="H182" s="191">
        <v>230</v>
      </c>
      <c r="I182" s="192"/>
      <c r="J182" s="193">
        <f>ROUND(I182*H182,2)</f>
        <v>0</v>
      </c>
      <c r="K182" s="194"/>
      <c r="L182" s="39"/>
      <c r="M182" s="195" t="s">
        <v>1</v>
      </c>
      <c r="N182" s="196" t="s">
        <v>44</v>
      </c>
      <c r="O182" s="71"/>
      <c r="P182" s="197">
        <f>O182*H182</f>
        <v>0</v>
      </c>
      <c r="Q182" s="197">
        <v>0</v>
      </c>
      <c r="R182" s="197">
        <f>Q182*H182</f>
        <v>0</v>
      </c>
      <c r="S182" s="197">
        <v>0</v>
      </c>
      <c r="T182" s="198">
        <f>S182*H182</f>
        <v>0</v>
      </c>
      <c r="U182" s="34"/>
      <c r="V182" s="34"/>
      <c r="W182" s="34"/>
      <c r="X182" s="34"/>
      <c r="Y182" s="34"/>
      <c r="Z182" s="34"/>
      <c r="AA182" s="34"/>
      <c r="AB182" s="34"/>
      <c r="AC182" s="34"/>
      <c r="AD182" s="34"/>
      <c r="AE182" s="34"/>
      <c r="AR182" s="199" t="s">
        <v>155</v>
      </c>
      <c r="AT182" s="199" t="s">
        <v>137</v>
      </c>
      <c r="AU182" s="199" t="s">
        <v>87</v>
      </c>
      <c r="AY182" s="17" t="s">
        <v>134</v>
      </c>
      <c r="BE182" s="200">
        <f>IF(N182="základní",J182,0)</f>
        <v>0</v>
      </c>
      <c r="BF182" s="200">
        <f>IF(N182="snížená",J182,0)</f>
        <v>0</v>
      </c>
      <c r="BG182" s="200">
        <f>IF(N182="zákl. přenesená",J182,0)</f>
        <v>0</v>
      </c>
      <c r="BH182" s="200">
        <f>IF(N182="sníž. přenesená",J182,0)</f>
        <v>0</v>
      </c>
      <c r="BI182" s="200">
        <f>IF(N182="nulová",J182,0)</f>
        <v>0</v>
      </c>
      <c r="BJ182" s="17" t="s">
        <v>87</v>
      </c>
      <c r="BK182" s="200">
        <f>ROUND(I182*H182,2)</f>
        <v>0</v>
      </c>
      <c r="BL182" s="17" t="s">
        <v>155</v>
      </c>
      <c r="BM182" s="199" t="s">
        <v>484</v>
      </c>
    </row>
    <row r="183" spans="1:47" s="2" customFormat="1" ht="10">
      <c r="A183" s="34"/>
      <c r="B183" s="35"/>
      <c r="C183" s="36"/>
      <c r="D183" s="201" t="s">
        <v>143</v>
      </c>
      <c r="E183" s="36"/>
      <c r="F183" s="202" t="s">
        <v>1141</v>
      </c>
      <c r="G183" s="36"/>
      <c r="H183" s="36"/>
      <c r="I183" s="203"/>
      <c r="J183" s="36"/>
      <c r="K183" s="36"/>
      <c r="L183" s="39"/>
      <c r="M183" s="204"/>
      <c r="N183" s="205"/>
      <c r="O183" s="71"/>
      <c r="P183" s="71"/>
      <c r="Q183" s="71"/>
      <c r="R183" s="71"/>
      <c r="S183" s="71"/>
      <c r="T183" s="72"/>
      <c r="U183" s="34"/>
      <c r="V183" s="34"/>
      <c r="W183" s="34"/>
      <c r="X183" s="34"/>
      <c r="Y183" s="34"/>
      <c r="Z183" s="34"/>
      <c r="AA183" s="34"/>
      <c r="AB183" s="34"/>
      <c r="AC183" s="34"/>
      <c r="AD183" s="34"/>
      <c r="AE183" s="34"/>
      <c r="AT183" s="17" t="s">
        <v>143</v>
      </c>
      <c r="AU183" s="17" t="s">
        <v>87</v>
      </c>
    </row>
    <row r="184" spans="1:47" s="2" customFormat="1" ht="18">
      <c r="A184" s="34"/>
      <c r="B184" s="35"/>
      <c r="C184" s="36"/>
      <c r="D184" s="201" t="s">
        <v>181</v>
      </c>
      <c r="E184" s="36"/>
      <c r="F184" s="206" t="s">
        <v>1142</v>
      </c>
      <c r="G184" s="36"/>
      <c r="H184" s="36"/>
      <c r="I184" s="203"/>
      <c r="J184" s="36"/>
      <c r="K184" s="36"/>
      <c r="L184" s="39"/>
      <c r="M184" s="204"/>
      <c r="N184" s="205"/>
      <c r="O184" s="71"/>
      <c r="P184" s="71"/>
      <c r="Q184" s="71"/>
      <c r="R184" s="71"/>
      <c r="S184" s="71"/>
      <c r="T184" s="72"/>
      <c r="U184" s="34"/>
      <c r="V184" s="34"/>
      <c r="W184" s="34"/>
      <c r="X184" s="34"/>
      <c r="Y184" s="34"/>
      <c r="Z184" s="34"/>
      <c r="AA184" s="34"/>
      <c r="AB184" s="34"/>
      <c r="AC184" s="34"/>
      <c r="AD184" s="34"/>
      <c r="AE184" s="34"/>
      <c r="AT184" s="17" t="s">
        <v>181</v>
      </c>
      <c r="AU184" s="17" t="s">
        <v>87</v>
      </c>
    </row>
    <row r="185" spans="1:47" s="2" customFormat="1" ht="18">
      <c r="A185" s="34"/>
      <c r="B185" s="35"/>
      <c r="C185" s="36"/>
      <c r="D185" s="201" t="s">
        <v>144</v>
      </c>
      <c r="E185" s="36"/>
      <c r="F185" s="206" t="s">
        <v>1143</v>
      </c>
      <c r="G185" s="36"/>
      <c r="H185" s="36"/>
      <c r="I185" s="203"/>
      <c r="J185" s="36"/>
      <c r="K185" s="36"/>
      <c r="L185" s="39"/>
      <c r="M185" s="204"/>
      <c r="N185" s="205"/>
      <c r="O185" s="71"/>
      <c r="P185" s="71"/>
      <c r="Q185" s="71"/>
      <c r="R185" s="71"/>
      <c r="S185" s="71"/>
      <c r="T185" s="72"/>
      <c r="U185" s="34"/>
      <c r="V185" s="34"/>
      <c r="W185" s="34"/>
      <c r="X185" s="34"/>
      <c r="Y185" s="34"/>
      <c r="Z185" s="34"/>
      <c r="AA185" s="34"/>
      <c r="AB185" s="34"/>
      <c r="AC185" s="34"/>
      <c r="AD185" s="34"/>
      <c r="AE185" s="34"/>
      <c r="AT185" s="17" t="s">
        <v>144</v>
      </c>
      <c r="AU185" s="17" t="s">
        <v>87</v>
      </c>
    </row>
    <row r="186" spans="1:65" s="2" customFormat="1" ht="16.5" customHeight="1">
      <c r="A186" s="34"/>
      <c r="B186" s="35"/>
      <c r="C186" s="187" t="s">
        <v>366</v>
      </c>
      <c r="D186" s="187" t="s">
        <v>137</v>
      </c>
      <c r="E186" s="188" t="s">
        <v>1144</v>
      </c>
      <c r="F186" s="189" t="s">
        <v>1145</v>
      </c>
      <c r="G186" s="190" t="s">
        <v>250</v>
      </c>
      <c r="H186" s="191">
        <v>21</v>
      </c>
      <c r="I186" s="192"/>
      <c r="J186" s="193">
        <f>ROUND(I186*H186,2)</f>
        <v>0</v>
      </c>
      <c r="K186" s="194"/>
      <c r="L186" s="39"/>
      <c r="M186" s="195" t="s">
        <v>1</v>
      </c>
      <c r="N186" s="196" t="s">
        <v>44</v>
      </c>
      <c r="O186" s="71"/>
      <c r="P186" s="197">
        <f>O186*H186</f>
        <v>0</v>
      </c>
      <c r="Q186" s="197">
        <v>0</v>
      </c>
      <c r="R186" s="197">
        <f>Q186*H186</f>
        <v>0</v>
      </c>
      <c r="S186" s="197">
        <v>0</v>
      </c>
      <c r="T186" s="198">
        <f>S186*H186</f>
        <v>0</v>
      </c>
      <c r="U186" s="34"/>
      <c r="V186" s="34"/>
      <c r="W186" s="34"/>
      <c r="X186" s="34"/>
      <c r="Y186" s="34"/>
      <c r="Z186" s="34"/>
      <c r="AA186" s="34"/>
      <c r="AB186" s="34"/>
      <c r="AC186" s="34"/>
      <c r="AD186" s="34"/>
      <c r="AE186" s="34"/>
      <c r="AR186" s="199" t="s">
        <v>155</v>
      </c>
      <c r="AT186" s="199" t="s">
        <v>137</v>
      </c>
      <c r="AU186" s="199" t="s">
        <v>87</v>
      </c>
      <c r="AY186" s="17" t="s">
        <v>134</v>
      </c>
      <c r="BE186" s="200">
        <f>IF(N186="základní",J186,0)</f>
        <v>0</v>
      </c>
      <c r="BF186" s="200">
        <f>IF(N186="snížená",J186,0)</f>
        <v>0</v>
      </c>
      <c r="BG186" s="200">
        <f>IF(N186="zákl. přenesená",J186,0)</f>
        <v>0</v>
      </c>
      <c r="BH186" s="200">
        <f>IF(N186="sníž. přenesená",J186,0)</f>
        <v>0</v>
      </c>
      <c r="BI186" s="200">
        <f>IF(N186="nulová",J186,0)</f>
        <v>0</v>
      </c>
      <c r="BJ186" s="17" t="s">
        <v>87</v>
      </c>
      <c r="BK186" s="200">
        <f>ROUND(I186*H186,2)</f>
        <v>0</v>
      </c>
      <c r="BL186" s="17" t="s">
        <v>155</v>
      </c>
      <c r="BM186" s="199" t="s">
        <v>492</v>
      </c>
    </row>
    <row r="187" spans="1:47" s="2" customFormat="1" ht="10">
      <c r="A187" s="34"/>
      <c r="B187" s="35"/>
      <c r="C187" s="36"/>
      <c r="D187" s="201" t="s">
        <v>143</v>
      </c>
      <c r="E187" s="36"/>
      <c r="F187" s="202" t="s">
        <v>1145</v>
      </c>
      <c r="G187" s="36"/>
      <c r="H187" s="36"/>
      <c r="I187" s="203"/>
      <c r="J187" s="36"/>
      <c r="K187" s="36"/>
      <c r="L187" s="39"/>
      <c r="M187" s="204"/>
      <c r="N187" s="205"/>
      <c r="O187" s="71"/>
      <c r="P187" s="71"/>
      <c r="Q187" s="71"/>
      <c r="R187" s="71"/>
      <c r="S187" s="71"/>
      <c r="T187" s="72"/>
      <c r="U187" s="34"/>
      <c r="V187" s="34"/>
      <c r="W187" s="34"/>
      <c r="X187" s="34"/>
      <c r="Y187" s="34"/>
      <c r="Z187" s="34"/>
      <c r="AA187" s="34"/>
      <c r="AB187" s="34"/>
      <c r="AC187" s="34"/>
      <c r="AD187" s="34"/>
      <c r="AE187" s="34"/>
      <c r="AT187" s="17" t="s">
        <v>143</v>
      </c>
      <c r="AU187" s="17" t="s">
        <v>87</v>
      </c>
    </row>
    <row r="188" spans="1:47" s="2" customFormat="1" ht="18">
      <c r="A188" s="34"/>
      <c r="B188" s="35"/>
      <c r="C188" s="36"/>
      <c r="D188" s="201" t="s">
        <v>181</v>
      </c>
      <c r="E188" s="36"/>
      <c r="F188" s="206" t="s">
        <v>1146</v>
      </c>
      <c r="G188" s="36"/>
      <c r="H188" s="36"/>
      <c r="I188" s="203"/>
      <c r="J188" s="36"/>
      <c r="K188" s="36"/>
      <c r="L188" s="39"/>
      <c r="M188" s="204"/>
      <c r="N188" s="205"/>
      <c r="O188" s="71"/>
      <c r="P188" s="71"/>
      <c r="Q188" s="71"/>
      <c r="R188" s="71"/>
      <c r="S188" s="71"/>
      <c r="T188" s="72"/>
      <c r="U188" s="34"/>
      <c r="V188" s="34"/>
      <c r="W188" s="34"/>
      <c r="X188" s="34"/>
      <c r="Y188" s="34"/>
      <c r="Z188" s="34"/>
      <c r="AA188" s="34"/>
      <c r="AB188" s="34"/>
      <c r="AC188" s="34"/>
      <c r="AD188" s="34"/>
      <c r="AE188" s="34"/>
      <c r="AT188" s="17" t="s">
        <v>181</v>
      </c>
      <c r="AU188" s="17" t="s">
        <v>87</v>
      </c>
    </row>
    <row r="189" spans="1:47" s="2" customFormat="1" ht="18">
      <c r="A189" s="34"/>
      <c r="B189" s="35"/>
      <c r="C189" s="36"/>
      <c r="D189" s="201" t="s">
        <v>144</v>
      </c>
      <c r="E189" s="36"/>
      <c r="F189" s="206" t="s">
        <v>1147</v>
      </c>
      <c r="G189" s="36"/>
      <c r="H189" s="36"/>
      <c r="I189" s="203"/>
      <c r="J189" s="36"/>
      <c r="K189" s="36"/>
      <c r="L189" s="39"/>
      <c r="M189" s="204"/>
      <c r="N189" s="205"/>
      <c r="O189" s="71"/>
      <c r="P189" s="71"/>
      <c r="Q189" s="71"/>
      <c r="R189" s="71"/>
      <c r="S189" s="71"/>
      <c r="T189" s="72"/>
      <c r="U189" s="34"/>
      <c r="V189" s="34"/>
      <c r="W189" s="34"/>
      <c r="X189" s="34"/>
      <c r="Y189" s="34"/>
      <c r="Z189" s="34"/>
      <c r="AA189" s="34"/>
      <c r="AB189" s="34"/>
      <c r="AC189" s="34"/>
      <c r="AD189" s="34"/>
      <c r="AE189" s="34"/>
      <c r="AT189" s="17" t="s">
        <v>144</v>
      </c>
      <c r="AU189" s="17" t="s">
        <v>87</v>
      </c>
    </row>
    <row r="190" spans="1:65" s="2" customFormat="1" ht="16.5" customHeight="1">
      <c r="A190" s="34"/>
      <c r="B190" s="35"/>
      <c r="C190" s="187" t="s">
        <v>373</v>
      </c>
      <c r="D190" s="187" t="s">
        <v>137</v>
      </c>
      <c r="E190" s="188" t="s">
        <v>1148</v>
      </c>
      <c r="F190" s="189" t="s">
        <v>1149</v>
      </c>
      <c r="G190" s="190" t="s">
        <v>187</v>
      </c>
      <c r="H190" s="191">
        <v>7</v>
      </c>
      <c r="I190" s="192"/>
      <c r="J190" s="193">
        <f>ROUND(I190*H190,2)</f>
        <v>0</v>
      </c>
      <c r="K190" s="194"/>
      <c r="L190" s="39"/>
      <c r="M190" s="195" t="s">
        <v>1</v>
      </c>
      <c r="N190" s="196" t="s">
        <v>44</v>
      </c>
      <c r="O190" s="71"/>
      <c r="P190" s="197">
        <f>O190*H190</f>
        <v>0</v>
      </c>
      <c r="Q190" s="197">
        <v>0</v>
      </c>
      <c r="R190" s="197">
        <f>Q190*H190</f>
        <v>0</v>
      </c>
      <c r="S190" s="197">
        <v>0</v>
      </c>
      <c r="T190" s="198">
        <f>S190*H190</f>
        <v>0</v>
      </c>
      <c r="U190" s="34"/>
      <c r="V190" s="34"/>
      <c r="W190" s="34"/>
      <c r="X190" s="34"/>
      <c r="Y190" s="34"/>
      <c r="Z190" s="34"/>
      <c r="AA190" s="34"/>
      <c r="AB190" s="34"/>
      <c r="AC190" s="34"/>
      <c r="AD190" s="34"/>
      <c r="AE190" s="34"/>
      <c r="AR190" s="199" t="s">
        <v>155</v>
      </c>
      <c r="AT190" s="199" t="s">
        <v>137</v>
      </c>
      <c r="AU190" s="199" t="s">
        <v>87</v>
      </c>
      <c r="AY190" s="17" t="s">
        <v>134</v>
      </c>
      <c r="BE190" s="200">
        <f>IF(N190="základní",J190,0)</f>
        <v>0</v>
      </c>
      <c r="BF190" s="200">
        <f>IF(N190="snížená",J190,0)</f>
        <v>0</v>
      </c>
      <c r="BG190" s="200">
        <f>IF(N190="zákl. přenesená",J190,0)</f>
        <v>0</v>
      </c>
      <c r="BH190" s="200">
        <f>IF(N190="sníž. přenesená",J190,0)</f>
        <v>0</v>
      </c>
      <c r="BI190" s="200">
        <f>IF(N190="nulová",J190,0)</f>
        <v>0</v>
      </c>
      <c r="BJ190" s="17" t="s">
        <v>87</v>
      </c>
      <c r="BK190" s="200">
        <f>ROUND(I190*H190,2)</f>
        <v>0</v>
      </c>
      <c r="BL190" s="17" t="s">
        <v>155</v>
      </c>
      <c r="BM190" s="199" t="s">
        <v>506</v>
      </c>
    </row>
    <row r="191" spans="1:47" s="2" customFormat="1" ht="10">
      <c r="A191" s="34"/>
      <c r="B191" s="35"/>
      <c r="C191" s="36"/>
      <c r="D191" s="201" t="s">
        <v>143</v>
      </c>
      <c r="E191" s="36"/>
      <c r="F191" s="202" t="s">
        <v>1149</v>
      </c>
      <c r="G191" s="36"/>
      <c r="H191" s="36"/>
      <c r="I191" s="203"/>
      <c r="J191" s="36"/>
      <c r="K191" s="36"/>
      <c r="L191" s="39"/>
      <c r="M191" s="204"/>
      <c r="N191" s="205"/>
      <c r="O191" s="71"/>
      <c r="P191" s="71"/>
      <c r="Q191" s="71"/>
      <c r="R191" s="71"/>
      <c r="S191" s="71"/>
      <c r="T191" s="72"/>
      <c r="U191" s="34"/>
      <c r="V191" s="34"/>
      <c r="W191" s="34"/>
      <c r="X191" s="34"/>
      <c r="Y191" s="34"/>
      <c r="Z191" s="34"/>
      <c r="AA191" s="34"/>
      <c r="AB191" s="34"/>
      <c r="AC191" s="34"/>
      <c r="AD191" s="34"/>
      <c r="AE191" s="34"/>
      <c r="AT191" s="17" t="s">
        <v>143</v>
      </c>
      <c r="AU191" s="17" t="s">
        <v>87</v>
      </c>
    </row>
    <row r="192" spans="1:47" s="2" customFormat="1" ht="18">
      <c r="A192" s="34"/>
      <c r="B192" s="35"/>
      <c r="C192" s="36"/>
      <c r="D192" s="201" t="s">
        <v>181</v>
      </c>
      <c r="E192" s="36"/>
      <c r="F192" s="206" t="s">
        <v>1150</v>
      </c>
      <c r="G192" s="36"/>
      <c r="H192" s="36"/>
      <c r="I192" s="203"/>
      <c r="J192" s="36"/>
      <c r="K192" s="36"/>
      <c r="L192" s="39"/>
      <c r="M192" s="204"/>
      <c r="N192" s="205"/>
      <c r="O192" s="71"/>
      <c r="P192" s="71"/>
      <c r="Q192" s="71"/>
      <c r="R192" s="71"/>
      <c r="S192" s="71"/>
      <c r="T192" s="72"/>
      <c r="U192" s="34"/>
      <c r="V192" s="34"/>
      <c r="W192" s="34"/>
      <c r="X192" s="34"/>
      <c r="Y192" s="34"/>
      <c r="Z192" s="34"/>
      <c r="AA192" s="34"/>
      <c r="AB192" s="34"/>
      <c r="AC192" s="34"/>
      <c r="AD192" s="34"/>
      <c r="AE192" s="34"/>
      <c r="AT192" s="17" t="s">
        <v>181</v>
      </c>
      <c r="AU192" s="17" t="s">
        <v>87</v>
      </c>
    </row>
    <row r="193" spans="1:47" s="2" customFormat="1" ht="18">
      <c r="A193" s="34"/>
      <c r="B193" s="35"/>
      <c r="C193" s="36"/>
      <c r="D193" s="201" t="s">
        <v>144</v>
      </c>
      <c r="E193" s="36"/>
      <c r="F193" s="206" t="s">
        <v>1136</v>
      </c>
      <c r="G193" s="36"/>
      <c r="H193" s="36"/>
      <c r="I193" s="203"/>
      <c r="J193" s="36"/>
      <c r="K193" s="36"/>
      <c r="L193" s="39"/>
      <c r="M193" s="204"/>
      <c r="N193" s="205"/>
      <c r="O193" s="71"/>
      <c r="P193" s="71"/>
      <c r="Q193" s="71"/>
      <c r="R193" s="71"/>
      <c r="S193" s="71"/>
      <c r="T193" s="72"/>
      <c r="U193" s="34"/>
      <c r="V193" s="34"/>
      <c r="W193" s="34"/>
      <c r="X193" s="34"/>
      <c r="Y193" s="34"/>
      <c r="Z193" s="34"/>
      <c r="AA193" s="34"/>
      <c r="AB193" s="34"/>
      <c r="AC193" s="34"/>
      <c r="AD193" s="34"/>
      <c r="AE193" s="34"/>
      <c r="AT193" s="17" t="s">
        <v>144</v>
      </c>
      <c r="AU193" s="17" t="s">
        <v>87</v>
      </c>
    </row>
    <row r="194" spans="1:65" s="2" customFormat="1" ht="16.5" customHeight="1">
      <c r="A194" s="34"/>
      <c r="B194" s="35"/>
      <c r="C194" s="187" t="s">
        <v>7</v>
      </c>
      <c r="D194" s="187" t="s">
        <v>137</v>
      </c>
      <c r="E194" s="188" t="s">
        <v>1151</v>
      </c>
      <c r="F194" s="189" t="s">
        <v>1152</v>
      </c>
      <c r="G194" s="190" t="s">
        <v>187</v>
      </c>
      <c r="H194" s="191">
        <v>14</v>
      </c>
      <c r="I194" s="192"/>
      <c r="J194" s="193">
        <f>ROUND(I194*H194,2)</f>
        <v>0</v>
      </c>
      <c r="K194" s="194"/>
      <c r="L194" s="39"/>
      <c r="M194" s="195" t="s">
        <v>1</v>
      </c>
      <c r="N194" s="196" t="s">
        <v>44</v>
      </c>
      <c r="O194" s="71"/>
      <c r="P194" s="197">
        <f>O194*H194</f>
        <v>0</v>
      </c>
      <c r="Q194" s="197">
        <v>0</v>
      </c>
      <c r="R194" s="197">
        <f>Q194*H194</f>
        <v>0</v>
      </c>
      <c r="S194" s="197">
        <v>0</v>
      </c>
      <c r="T194" s="198">
        <f>S194*H194</f>
        <v>0</v>
      </c>
      <c r="U194" s="34"/>
      <c r="V194" s="34"/>
      <c r="W194" s="34"/>
      <c r="X194" s="34"/>
      <c r="Y194" s="34"/>
      <c r="Z194" s="34"/>
      <c r="AA194" s="34"/>
      <c r="AB194" s="34"/>
      <c r="AC194" s="34"/>
      <c r="AD194" s="34"/>
      <c r="AE194" s="34"/>
      <c r="AR194" s="199" t="s">
        <v>155</v>
      </c>
      <c r="AT194" s="199" t="s">
        <v>137</v>
      </c>
      <c r="AU194" s="199" t="s">
        <v>87</v>
      </c>
      <c r="AY194" s="17" t="s">
        <v>134</v>
      </c>
      <c r="BE194" s="200">
        <f>IF(N194="základní",J194,0)</f>
        <v>0</v>
      </c>
      <c r="BF194" s="200">
        <f>IF(N194="snížená",J194,0)</f>
        <v>0</v>
      </c>
      <c r="BG194" s="200">
        <f>IF(N194="zákl. přenesená",J194,0)</f>
        <v>0</v>
      </c>
      <c r="BH194" s="200">
        <f>IF(N194="sníž. přenesená",J194,0)</f>
        <v>0</v>
      </c>
      <c r="BI194" s="200">
        <f>IF(N194="nulová",J194,0)</f>
        <v>0</v>
      </c>
      <c r="BJ194" s="17" t="s">
        <v>87</v>
      </c>
      <c r="BK194" s="200">
        <f>ROUND(I194*H194,2)</f>
        <v>0</v>
      </c>
      <c r="BL194" s="17" t="s">
        <v>155</v>
      </c>
      <c r="BM194" s="199" t="s">
        <v>521</v>
      </c>
    </row>
    <row r="195" spans="1:47" s="2" customFormat="1" ht="10">
      <c r="A195" s="34"/>
      <c r="B195" s="35"/>
      <c r="C195" s="36"/>
      <c r="D195" s="201" t="s">
        <v>143</v>
      </c>
      <c r="E195" s="36"/>
      <c r="F195" s="202" t="s">
        <v>1152</v>
      </c>
      <c r="G195" s="36"/>
      <c r="H195" s="36"/>
      <c r="I195" s="203"/>
      <c r="J195" s="36"/>
      <c r="K195" s="36"/>
      <c r="L195" s="39"/>
      <c r="M195" s="204"/>
      <c r="N195" s="205"/>
      <c r="O195" s="71"/>
      <c r="P195" s="71"/>
      <c r="Q195" s="71"/>
      <c r="R195" s="71"/>
      <c r="S195" s="71"/>
      <c r="T195" s="72"/>
      <c r="U195" s="34"/>
      <c r="V195" s="34"/>
      <c r="W195" s="34"/>
      <c r="X195" s="34"/>
      <c r="Y195" s="34"/>
      <c r="Z195" s="34"/>
      <c r="AA195" s="34"/>
      <c r="AB195" s="34"/>
      <c r="AC195" s="34"/>
      <c r="AD195" s="34"/>
      <c r="AE195" s="34"/>
      <c r="AT195" s="17" t="s">
        <v>143</v>
      </c>
      <c r="AU195" s="17" t="s">
        <v>87</v>
      </c>
    </row>
    <row r="196" spans="1:47" s="2" customFormat="1" ht="18">
      <c r="A196" s="34"/>
      <c r="B196" s="35"/>
      <c r="C196" s="36"/>
      <c r="D196" s="201" t="s">
        <v>144</v>
      </c>
      <c r="E196" s="36"/>
      <c r="F196" s="206" t="s">
        <v>1153</v>
      </c>
      <c r="G196" s="36"/>
      <c r="H196" s="36"/>
      <c r="I196" s="203"/>
      <c r="J196" s="36"/>
      <c r="K196" s="36"/>
      <c r="L196" s="39"/>
      <c r="M196" s="204"/>
      <c r="N196" s="205"/>
      <c r="O196" s="71"/>
      <c r="P196" s="71"/>
      <c r="Q196" s="71"/>
      <c r="R196" s="71"/>
      <c r="S196" s="71"/>
      <c r="T196" s="72"/>
      <c r="U196" s="34"/>
      <c r="V196" s="34"/>
      <c r="W196" s="34"/>
      <c r="X196" s="34"/>
      <c r="Y196" s="34"/>
      <c r="Z196" s="34"/>
      <c r="AA196" s="34"/>
      <c r="AB196" s="34"/>
      <c r="AC196" s="34"/>
      <c r="AD196" s="34"/>
      <c r="AE196" s="34"/>
      <c r="AT196" s="17" t="s">
        <v>144</v>
      </c>
      <c r="AU196" s="17" t="s">
        <v>87</v>
      </c>
    </row>
    <row r="197" spans="1:65" s="2" customFormat="1" ht="16.5" customHeight="1">
      <c r="A197" s="34"/>
      <c r="B197" s="35"/>
      <c r="C197" s="187" t="s">
        <v>385</v>
      </c>
      <c r="D197" s="187" t="s">
        <v>137</v>
      </c>
      <c r="E197" s="188" t="s">
        <v>1154</v>
      </c>
      <c r="F197" s="189" t="s">
        <v>1155</v>
      </c>
      <c r="G197" s="190" t="s">
        <v>187</v>
      </c>
      <c r="H197" s="191">
        <v>22</v>
      </c>
      <c r="I197" s="192"/>
      <c r="J197" s="193">
        <f>ROUND(I197*H197,2)</f>
        <v>0</v>
      </c>
      <c r="K197" s="194"/>
      <c r="L197" s="39"/>
      <c r="M197" s="195" t="s">
        <v>1</v>
      </c>
      <c r="N197" s="196" t="s">
        <v>44</v>
      </c>
      <c r="O197" s="71"/>
      <c r="P197" s="197">
        <f>O197*H197</f>
        <v>0</v>
      </c>
      <c r="Q197" s="197">
        <v>0</v>
      </c>
      <c r="R197" s="197">
        <f>Q197*H197</f>
        <v>0</v>
      </c>
      <c r="S197" s="197">
        <v>0</v>
      </c>
      <c r="T197" s="198">
        <f>S197*H197</f>
        <v>0</v>
      </c>
      <c r="U197" s="34"/>
      <c r="V197" s="34"/>
      <c r="W197" s="34"/>
      <c r="X197" s="34"/>
      <c r="Y197" s="34"/>
      <c r="Z197" s="34"/>
      <c r="AA197" s="34"/>
      <c r="AB197" s="34"/>
      <c r="AC197" s="34"/>
      <c r="AD197" s="34"/>
      <c r="AE197" s="34"/>
      <c r="AR197" s="199" t="s">
        <v>155</v>
      </c>
      <c r="AT197" s="199" t="s">
        <v>137</v>
      </c>
      <c r="AU197" s="199" t="s">
        <v>87</v>
      </c>
      <c r="AY197" s="17" t="s">
        <v>134</v>
      </c>
      <c r="BE197" s="200">
        <f>IF(N197="základní",J197,0)</f>
        <v>0</v>
      </c>
      <c r="BF197" s="200">
        <f>IF(N197="snížená",J197,0)</f>
        <v>0</v>
      </c>
      <c r="BG197" s="200">
        <f>IF(N197="zákl. přenesená",J197,0)</f>
        <v>0</v>
      </c>
      <c r="BH197" s="200">
        <f>IF(N197="sníž. přenesená",J197,0)</f>
        <v>0</v>
      </c>
      <c r="BI197" s="200">
        <f>IF(N197="nulová",J197,0)</f>
        <v>0</v>
      </c>
      <c r="BJ197" s="17" t="s">
        <v>87</v>
      </c>
      <c r="BK197" s="200">
        <f>ROUND(I197*H197,2)</f>
        <v>0</v>
      </c>
      <c r="BL197" s="17" t="s">
        <v>155</v>
      </c>
      <c r="BM197" s="199" t="s">
        <v>530</v>
      </c>
    </row>
    <row r="198" spans="1:47" s="2" customFormat="1" ht="10">
      <c r="A198" s="34"/>
      <c r="B198" s="35"/>
      <c r="C198" s="36"/>
      <c r="D198" s="201" t="s">
        <v>143</v>
      </c>
      <c r="E198" s="36"/>
      <c r="F198" s="202" t="s">
        <v>1155</v>
      </c>
      <c r="G198" s="36"/>
      <c r="H198" s="36"/>
      <c r="I198" s="203"/>
      <c r="J198" s="36"/>
      <c r="K198" s="36"/>
      <c r="L198" s="39"/>
      <c r="M198" s="204"/>
      <c r="N198" s="205"/>
      <c r="O198" s="71"/>
      <c r="P198" s="71"/>
      <c r="Q198" s="71"/>
      <c r="R198" s="71"/>
      <c r="S198" s="71"/>
      <c r="T198" s="72"/>
      <c r="U198" s="34"/>
      <c r="V198" s="34"/>
      <c r="W198" s="34"/>
      <c r="X198" s="34"/>
      <c r="Y198" s="34"/>
      <c r="Z198" s="34"/>
      <c r="AA198" s="34"/>
      <c r="AB198" s="34"/>
      <c r="AC198" s="34"/>
      <c r="AD198" s="34"/>
      <c r="AE198" s="34"/>
      <c r="AT198" s="17" t="s">
        <v>143</v>
      </c>
      <c r="AU198" s="17" t="s">
        <v>87</v>
      </c>
    </row>
    <row r="199" spans="1:47" s="2" customFormat="1" ht="18">
      <c r="A199" s="34"/>
      <c r="B199" s="35"/>
      <c r="C199" s="36"/>
      <c r="D199" s="201" t="s">
        <v>144</v>
      </c>
      <c r="E199" s="36"/>
      <c r="F199" s="206" t="s">
        <v>1156</v>
      </c>
      <c r="G199" s="36"/>
      <c r="H199" s="36"/>
      <c r="I199" s="203"/>
      <c r="J199" s="36"/>
      <c r="K199" s="36"/>
      <c r="L199" s="39"/>
      <c r="M199" s="204"/>
      <c r="N199" s="205"/>
      <c r="O199" s="71"/>
      <c r="P199" s="71"/>
      <c r="Q199" s="71"/>
      <c r="R199" s="71"/>
      <c r="S199" s="71"/>
      <c r="T199" s="72"/>
      <c r="U199" s="34"/>
      <c r="V199" s="34"/>
      <c r="W199" s="34"/>
      <c r="X199" s="34"/>
      <c r="Y199" s="34"/>
      <c r="Z199" s="34"/>
      <c r="AA199" s="34"/>
      <c r="AB199" s="34"/>
      <c r="AC199" s="34"/>
      <c r="AD199" s="34"/>
      <c r="AE199" s="34"/>
      <c r="AT199" s="17" t="s">
        <v>144</v>
      </c>
      <c r="AU199" s="17" t="s">
        <v>87</v>
      </c>
    </row>
    <row r="200" spans="1:65" s="2" customFormat="1" ht="16.5" customHeight="1">
      <c r="A200" s="34"/>
      <c r="B200" s="35"/>
      <c r="C200" s="187" t="s">
        <v>394</v>
      </c>
      <c r="D200" s="187" t="s">
        <v>137</v>
      </c>
      <c r="E200" s="188" t="s">
        <v>1157</v>
      </c>
      <c r="F200" s="189" t="s">
        <v>1158</v>
      </c>
      <c r="G200" s="190" t="s">
        <v>187</v>
      </c>
      <c r="H200" s="191">
        <v>21</v>
      </c>
      <c r="I200" s="192"/>
      <c r="J200" s="193">
        <f>ROUND(I200*H200,2)</f>
        <v>0</v>
      </c>
      <c r="K200" s="194"/>
      <c r="L200" s="39"/>
      <c r="M200" s="195" t="s">
        <v>1</v>
      </c>
      <c r="N200" s="196" t="s">
        <v>44</v>
      </c>
      <c r="O200" s="71"/>
      <c r="P200" s="197">
        <f>O200*H200</f>
        <v>0</v>
      </c>
      <c r="Q200" s="197">
        <v>0</v>
      </c>
      <c r="R200" s="197">
        <f>Q200*H200</f>
        <v>0</v>
      </c>
      <c r="S200" s="197">
        <v>0</v>
      </c>
      <c r="T200" s="198">
        <f>S200*H200</f>
        <v>0</v>
      </c>
      <c r="U200" s="34"/>
      <c r="V200" s="34"/>
      <c r="W200" s="34"/>
      <c r="X200" s="34"/>
      <c r="Y200" s="34"/>
      <c r="Z200" s="34"/>
      <c r="AA200" s="34"/>
      <c r="AB200" s="34"/>
      <c r="AC200" s="34"/>
      <c r="AD200" s="34"/>
      <c r="AE200" s="34"/>
      <c r="AR200" s="199" t="s">
        <v>155</v>
      </c>
      <c r="AT200" s="199" t="s">
        <v>137</v>
      </c>
      <c r="AU200" s="199" t="s">
        <v>87</v>
      </c>
      <c r="AY200" s="17" t="s">
        <v>134</v>
      </c>
      <c r="BE200" s="200">
        <f>IF(N200="základní",J200,0)</f>
        <v>0</v>
      </c>
      <c r="BF200" s="200">
        <f>IF(N200="snížená",J200,0)</f>
        <v>0</v>
      </c>
      <c r="BG200" s="200">
        <f>IF(N200="zákl. přenesená",J200,0)</f>
        <v>0</v>
      </c>
      <c r="BH200" s="200">
        <f>IF(N200="sníž. přenesená",J200,0)</f>
        <v>0</v>
      </c>
      <c r="BI200" s="200">
        <f>IF(N200="nulová",J200,0)</f>
        <v>0</v>
      </c>
      <c r="BJ200" s="17" t="s">
        <v>87</v>
      </c>
      <c r="BK200" s="200">
        <f>ROUND(I200*H200,2)</f>
        <v>0</v>
      </c>
      <c r="BL200" s="17" t="s">
        <v>155</v>
      </c>
      <c r="BM200" s="199" t="s">
        <v>541</v>
      </c>
    </row>
    <row r="201" spans="1:47" s="2" customFormat="1" ht="10">
      <c r="A201" s="34"/>
      <c r="B201" s="35"/>
      <c r="C201" s="36"/>
      <c r="D201" s="201" t="s">
        <v>143</v>
      </c>
      <c r="E201" s="36"/>
      <c r="F201" s="202" t="s">
        <v>1158</v>
      </c>
      <c r="G201" s="36"/>
      <c r="H201" s="36"/>
      <c r="I201" s="203"/>
      <c r="J201" s="36"/>
      <c r="K201" s="36"/>
      <c r="L201" s="39"/>
      <c r="M201" s="204"/>
      <c r="N201" s="205"/>
      <c r="O201" s="71"/>
      <c r="P201" s="71"/>
      <c r="Q201" s="71"/>
      <c r="R201" s="71"/>
      <c r="S201" s="71"/>
      <c r="T201" s="72"/>
      <c r="U201" s="34"/>
      <c r="V201" s="34"/>
      <c r="W201" s="34"/>
      <c r="X201" s="34"/>
      <c r="Y201" s="34"/>
      <c r="Z201" s="34"/>
      <c r="AA201" s="34"/>
      <c r="AB201" s="34"/>
      <c r="AC201" s="34"/>
      <c r="AD201" s="34"/>
      <c r="AE201" s="34"/>
      <c r="AT201" s="17" t="s">
        <v>143</v>
      </c>
      <c r="AU201" s="17" t="s">
        <v>87</v>
      </c>
    </row>
    <row r="202" spans="1:47" s="2" customFormat="1" ht="18">
      <c r="A202" s="34"/>
      <c r="B202" s="35"/>
      <c r="C202" s="36"/>
      <c r="D202" s="201" t="s">
        <v>181</v>
      </c>
      <c r="E202" s="36"/>
      <c r="F202" s="206" t="s">
        <v>1159</v>
      </c>
      <c r="G202" s="36"/>
      <c r="H202" s="36"/>
      <c r="I202" s="203"/>
      <c r="J202" s="36"/>
      <c r="K202" s="36"/>
      <c r="L202" s="39"/>
      <c r="M202" s="204"/>
      <c r="N202" s="205"/>
      <c r="O202" s="71"/>
      <c r="P202" s="71"/>
      <c r="Q202" s="71"/>
      <c r="R202" s="71"/>
      <c r="S202" s="71"/>
      <c r="T202" s="72"/>
      <c r="U202" s="34"/>
      <c r="V202" s="34"/>
      <c r="W202" s="34"/>
      <c r="X202" s="34"/>
      <c r="Y202" s="34"/>
      <c r="Z202" s="34"/>
      <c r="AA202" s="34"/>
      <c r="AB202" s="34"/>
      <c r="AC202" s="34"/>
      <c r="AD202" s="34"/>
      <c r="AE202" s="34"/>
      <c r="AT202" s="17" t="s">
        <v>181</v>
      </c>
      <c r="AU202" s="17" t="s">
        <v>87</v>
      </c>
    </row>
    <row r="203" spans="1:47" s="2" customFormat="1" ht="18">
      <c r="A203" s="34"/>
      <c r="B203" s="35"/>
      <c r="C203" s="36"/>
      <c r="D203" s="201" t="s">
        <v>144</v>
      </c>
      <c r="E203" s="36"/>
      <c r="F203" s="206" t="s">
        <v>1147</v>
      </c>
      <c r="G203" s="36"/>
      <c r="H203" s="36"/>
      <c r="I203" s="203"/>
      <c r="J203" s="36"/>
      <c r="K203" s="36"/>
      <c r="L203" s="39"/>
      <c r="M203" s="204"/>
      <c r="N203" s="205"/>
      <c r="O203" s="71"/>
      <c r="P203" s="71"/>
      <c r="Q203" s="71"/>
      <c r="R203" s="71"/>
      <c r="S203" s="71"/>
      <c r="T203" s="72"/>
      <c r="U203" s="34"/>
      <c r="V203" s="34"/>
      <c r="W203" s="34"/>
      <c r="X203" s="34"/>
      <c r="Y203" s="34"/>
      <c r="Z203" s="34"/>
      <c r="AA203" s="34"/>
      <c r="AB203" s="34"/>
      <c r="AC203" s="34"/>
      <c r="AD203" s="34"/>
      <c r="AE203" s="34"/>
      <c r="AT203" s="17" t="s">
        <v>144</v>
      </c>
      <c r="AU203" s="17" t="s">
        <v>87</v>
      </c>
    </row>
    <row r="204" spans="1:65" s="2" customFormat="1" ht="16.5" customHeight="1">
      <c r="A204" s="34"/>
      <c r="B204" s="35"/>
      <c r="C204" s="187" t="s">
        <v>402</v>
      </c>
      <c r="D204" s="187" t="s">
        <v>137</v>
      </c>
      <c r="E204" s="188" t="s">
        <v>1160</v>
      </c>
      <c r="F204" s="189" t="s">
        <v>1161</v>
      </c>
      <c r="G204" s="190" t="s">
        <v>250</v>
      </c>
      <c r="H204" s="191">
        <v>33</v>
      </c>
      <c r="I204" s="192"/>
      <c r="J204" s="193">
        <f>ROUND(I204*H204,2)</f>
        <v>0</v>
      </c>
      <c r="K204" s="194"/>
      <c r="L204" s="39"/>
      <c r="M204" s="195" t="s">
        <v>1</v>
      </c>
      <c r="N204" s="196" t="s">
        <v>44</v>
      </c>
      <c r="O204" s="71"/>
      <c r="P204" s="197">
        <f>O204*H204</f>
        <v>0</v>
      </c>
      <c r="Q204" s="197">
        <v>0</v>
      </c>
      <c r="R204" s="197">
        <f>Q204*H204</f>
        <v>0</v>
      </c>
      <c r="S204" s="197">
        <v>0</v>
      </c>
      <c r="T204" s="198">
        <f>S204*H204</f>
        <v>0</v>
      </c>
      <c r="U204" s="34"/>
      <c r="V204" s="34"/>
      <c r="W204" s="34"/>
      <c r="X204" s="34"/>
      <c r="Y204" s="34"/>
      <c r="Z204" s="34"/>
      <c r="AA204" s="34"/>
      <c r="AB204" s="34"/>
      <c r="AC204" s="34"/>
      <c r="AD204" s="34"/>
      <c r="AE204" s="34"/>
      <c r="AR204" s="199" t="s">
        <v>155</v>
      </c>
      <c r="AT204" s="199" t="s">
        <v>137</v>
      </c>
      <c r="AU204" s="199" t="s">
        <v>87</v>
      </c>
      <c r="AY204" s="17" t="s">
        <v>134</v>
      </c>
      <c r="BE204" s="200">
        <f>IF(N204="základní",J204,0)</f>
        <v>0</v>
      </c>
      <c r="BF204" s="200">
        <f>IF(N204="snížená",J204,0)</f>
        <v>0</v>
      </c>
      <c r="BG204" s="200">
        <f>IF(N204="zákl. přenesená",J204,0)</f>
        <v>0</v>
      </c>
      <c r="BH204" s="200">
        <f>IF(N204="sníž. přenesená",J204,0)</f>
        <v>0</v>
      </c>
      <c r="BI204" s="200">
        <f>IF(N204="nulová",J204,0)</f>
        <v>0</v>
      </c>
      <c r="BJ204" s="17" t="s">
        <v>87</v>
      </c>
      <c r="BK204" s="200">
        <f>ROUND(I204*H204,2)</f>
        <v>0</v>
      </c>
      <c r="BL204" s="17" t="s">
        <v>155</v>
      </c>
      <c r="BM204" s="199" t="s">
        <v>551</v>
      </c>
    </row>
    <row r="205" spans="1:47" s="2" customFormat="1" ht="10">
      <c r="A205" s="34"/>
      <c r="B205" s="35"/>
      <c r="C205" s="36"/>
      <c r="D205" s="201" t="s">
        <v>143</v>
      </c>
      <c r="E205" s="36"/>
      <c r="F205" s="202" t="s">
        <v>1161</v>
      </c>
      <c r="G205" s="36"/>
      <c r="H205" s="36"/>
      <c r="I205" s="203"/>
      <c r="J205" s="36"/>
      <c r="K205" s="36"/>
      <c r="L205" s="39"/>
      <c r="M205" s="204"/>
      <c r="N205" s="205"/>
      <c r="O205" s="71"/>
      <c r="P205" s="71"/>
      <c r="Q205" s="71"/>
      <c r="R205" s="71"/>
      <c r="S205" s="71"/>
      <c r="T205" s="72"/>
      <c r="U205" s="34"/>
      <c r="V205" s="34"/>
      <c r="W205" s="34"/>
      <c r="X205" s="34"/>
      <c r="Y205" s="34"/>
      <c r="Z205" s="34"/>
      <c r="AA205" s="34"/>
      <c r="AB205" s="34"/>
      <c r="AC205" s="34"/>
      <c r="AD205" s="34"/>
      <c r="AE205" s="34"/>
      <c r="AT205" s="17" t="s">
        <v>143</v>
      </c>
      <c r="AU205" s="17" t="s">
        <v>87</v>
      </c>
    </row>
    <row r="206" spans="1:47" s="2" customFormat="1" ht="18">
      <c r="A206" s="34"/>
      <c r="B206" s="35"/>
      <c r="C206" s="36"/>
      <c r="D206" s="201" t="s">
        <v>181</v>
      </c>
      <c r="E206" s="36"/>
      <c r="F206" s="206" t="s">
        <v>1162</v>
      </c>
      <c r="G206" s="36"/>
      <c r="H206" s="36"/>
      <c r="I206" s="203"/>
      <c r="J206" s="36"/>
      <c r="K206" s="36"/>
      <c r="L206" s="39"/>
      <c r="M206" s="204"/>
      <c r="N206" s="205"/>
      <c r="O206" s="71"/>
      <c r="P206" s="71"/>
      <c r="Q206" s="71"/>
      <c r="R206" s="71"/>
      <c r="S206" s="71"/>
      <c r="T206" s="72"/>
      <c r="U206" s="34"/>
      <c r="V206" s="34"/>
      <c r="W206" s="34"/>
      <c r="X206" s="34"/>
      <c r="Y206" s="34"/>
      <c r="Z206" s="34"/>
      <c r="AA206" s="34"/>
      <c r="AB206" s="34"/>
      <c r="AC206" s="34"/>
      <c r="AD206" s="34"/>
      <c r="AE206" s="34"/>
      <c r="AT206" s="17" t="s">
        <v>181</v>
      </c>
      <c r="AU206" s="17" t="s">
        <v>87</v>
      </c>
    </row>
    <row r="207" spans="1:47" s="2" customFormat="1" ht="18">
      <c r="A207" s="34"/>
      <c r="B207" s="35"/>
      <c r="C207" s="36"/>
      <c r="D207" s="201" t="s">
        <v>144</v>
      </c>
      <c r="E207" s="36"/>
      <c r="F207" s="206" t="s">
        <v>1163</v>
      </c>
      <c r="G207" s="36"/>
      <c r="H207" s="36"/>
      <c r="I207" s="203"/>
      <c r="J207" s="36"/>
      <c r="K207" s="36"/>
      <c r="L207" s="39"/>
      <c r="M207" s="204"/>
      <c r="N207" s="205"/>
      <c r="O207" s="71"/>
      <c r="P207" s="71"/>
      <c r="Q207" s="71"/>
      <c r="R207" s="71"/>
      <c r="S207" s="71"/>
      <c r="T207" s="72"/>
      <c r="U207" s="34"/>
      <c r="V207" s="34"/>
      <c r="W207" s="34"/>
      <c r="X207" s="34"/>
      <c r="Y207" s="34"/>
      <c r="Z207" s="34"/>
      <c r="AA207" s="34"/>
      <c r="AB207" s="34"/>
      <c r="AC207" s="34"/>
      <c r="AD207" s="34"/>
      <c r="AE207" s="34"/>
      <c r="AT207" s="17" t="s">
        <v>144</v>
      </c>
      <c r="AU207" s="17" t="s">
        <v>87</v>
      </c>
    </row>
    <row r="208" spans="1:65" s="2" customFormat="1" ht="16.5" customHeight="1">
      <c r="A208" s="34"/>
      <c r="B208" s="35"/>
      <c r="C208" s="187" t="s">
        <v>409</v>
      </c>
      <c r="D208" s="187" t="s">
        <v>137</v>
      </c>
      <c r="E208" s="188" t="s">
        <v>1164</v>
      </c>
      <c r="F208" s="189" t="s">
        <v>1165</v>
      </c>
      <c r="G208" s="190" t="s">
        <v>187</v>
      </c>
      <c r="H208" s="191">
        <v>14</v>
      </c>
      <c r="I208" s="192"/>
      <c r="J208" s="193">
        <f>ROUND(I208*H208,2)</f>
        <v>0</v>
      </c>
      <c r="K208" s="194"/>
      <c r="L208" s="39"/>
      <c r="M208" s="195" t="s">
        <v>1</v>
      </c>
      <c r="N208" s="196" t="s">
        <v>44</v>
      </c>
      <c r="O208" s="71"/>
      <c r="P208" s="197">
        <f>O208*H208</f>
        <v>0</v>
      </c>
      <c r="Q208" s="197">
        <v>0</v>
      </c>
      <c r="R208" s="197">
        <f>Q208*H208</f>
        <v>0</v>
      </c>
      <c r="S208" s="197">
        <v>0</v>
      </c>
      <c r="T208" s="198">
        <f>S208*H208</f>
        <v>0</v>
      </c>
      <c r="U208" s="34"/>
      <c r="V208" s="34"/>
      <c r="W208" s="34"/>
      <c r="X208" s="34"/>
      <c r="Y208" s="34"/>
      <c r="Z208" s="34"/>
      <c r="AA208" s="34"/>
      <c r="AB208" s="34"/>
      <c r="AC208" s="34"/>
      <c r="AD208" s="34"/>
      <c r="AE208" s="34"/>
      <c r="AR208" s="199" t="s">
        <v>155</v>
      </c>
      <c r="AT208" s="199" t="s">
        <v>137</v>
      </c>
      <c r="AU208" s="199" t="s">
        <v>87</v>
      </c>
      <c r="AY208" s="17" t="s">
        <v>134</v>
      </c>
      <c r="BE208" s="200">
        <f>IF(N208="základní",J208,0)</f>
        <v>0</v>
      </c>
      <c r="BF208" s="200">
        <f>IF(N208="snížená",J208,0)</f>
        <v>0</v>
      </c>
      <c r="BG208" s="200">
        <f>IF(N208="zákl. přenesená",J208,0)</f>
        <v>0</v>
      </c>
      <c r="BH208" s="200">
        <f>IF(N208="sníž. přenesená",J208,0)</f>
        <v>0</v>
      </c>
      <c r="BI208" s="200">
        <f>IF(N208="nulová",J208,0)</f>
        <v>0</v>
      </c>
      <c r="BJ208" s="17" t="s">
        <v>87</v>
      </c>
      <c r="BK208" s="200">
        <f>ROUND(I208*H208,2)</f>
        <v>0</v>
      </c>
      <c r="BL208" s="17" t="s">
        <v>155</v>
      </c>
      <c r="BM208" s="199" t="s">
        <v>562</v>
      </c>
    </row>
    <row r="209" spans="1:47" s="2" customFormat="1" ht="10">
      <c r="A209" s="34"/>
      <c r="B209" s="35"/>
      <c r="C209" s="36"/>
      <c r="D209" s="201" t="s">
        <v>143</v>
      </c>
      <c r="E209" s="36"/>
      <c r="F209" s="202" t="s">
        <v>1165</v>
      </c>
      <c r="G209" s="36"/>
      <c r="H209" s="36"/>
      <c r="I209" s="203"/>
      <c r="J209" s="36"/>
      <c r="K209" s="36"/>
      <c r="L209" s="39"/>
      <c r="M209" s="204"/>
      <c r="N209" s="205"/>
      <c r="O209" s="71"/>
      <c r="P209" s="71"/>
      <c r="Q209" s="71"/>
      <c r="R209" s="71"/>
      <c r="S209" s="71"/>
      <c r="T209" s="72"/>
      <c r="U209" s="34"/>
      <c r="V209" s="34"/>
      <c r="W209" s="34"/>
      <c r="X209" s="34"/>
      <c r="Y209" s="34"/>
      <c r="Z209" s="34"/>
      <c r="AA209" s="34"/>
      <c r="AB209" s="34"/>
      <c r="AC209" s="34"/>
      <c r="AD209" s="34"/>
      <c r="AE209" s="34"/>
      <c r="AT209" s="17" t="s">
        <v>143</v>
      </c>
      <c r="AU209" s="17" t="s">
        <v>87</v>
      </c>
    </row>
    <row r="210" spans="1:47" s="2" customFormat="1" ht="18">
      <c r="A210" s="34"/>
      <c r="B210" s="35"/>
      <c r="C210" s="36"/>
      <c r="D210" s="201" t="s">
        <v>181</v>
      </c>
      <c r="E210" s="36"/>
      <c r="F210" s="206" t="s">
        <v>1166</v>
      </c>
      <c r="G210" s="36"/>
      <c r="H210" s="36"/>
      <c r="I210" s="203"/>
      <c r="J210" s="36"/>
      <c r="K210" s="36"/>
      <c r="L210" s="39"/>
      <c r="M210" s="204"/>
      <c r="N210" s="205"/>
      <c r="O210" s="71"/>
      <c r="P210" s="71"/>
      <c r="Q210" s="71"/>
      <c r="R210" s="71"/>
      <c r="S210" s="71"/>
      <c r="T210" s="72"/>
      <c r="U210" s="34"/>
      <c r="V210" s="34"/>
      <c r="W210" s="34"/>
      <c r="X210" s="34"/>
      <c r="Y210" s="34"/>
      <c r="Z210" s="34"/>
      <c r="AA210" s="34"/>
      <c r="AB210" s="34"/>
      <c r="AC210" s="34"/>
      <c r="AD210" s="34"/>
      <c r="AE210" s="34"/>
      <c r="AT210" s="17" t="s">
        <v>181</v>
      </c>
      <c r="AU210" s="17" t="s">
        <v>87</v>
      </c>
    </row>
    <row r="211" spans="1:47" s="2" customFormat="1" ht="18">
      <c r="A211" s="34"/>
      <c r="B211" s="35"/>
      <c r="C211" s="36"/>
      <c r="D211" s="201" t="s">
        <v>144</v>
      </c>
      <c r="E211" s="36"/>
      <c r="F211" s="206" t="s">
        <v>1153</v>
      </c>
      <c r="G211" s="36"/>
      <c r="H211" s="36"/>
      <c r="I211" s="203"/>
      <c r="J211" s="36"/>
      <c r="K211" s="36"/>
      <c r="L211" s="39"/>
      <c r="M211" s="204"/>
      <c r="N211" s="205"/>
      <c r="O211" s="71"/>
      <c r="P211" s="71"/>
      <c r="Q211" s="71"/>
      <c r="R211" s="71"/>
      <c r="S211" s="71"/>
      <c r="T211" s="72"/>
      <c r="U211" s="34"/>
      <c r="V211" s="34"/>
      <c r="W211" s="34"/>
      <c r="X211" s="34"/>
      <c r="Y211" s="34"/>
      <c r="Z211" s="34"/>
      <c r="AA211" s="34"/>
      <c r="AB211" s="34"/>
      <c r="AC211" s="34"/>
      <c r="AD211" s="34"/>
      <c r="AE211" s="34"/>
      <c r="AT211" s="17" t="s">
        <v>144</v>
      </c>
      <c r="AU211" s="17" t="s">
        <v>87</v>
      </c>
    </row>
    <row r="212" spans="1:65" s="2" customFormat="1" ht="16.5" customHeight="1">
      <c r="A212" s="34"/>
      <c r="B212" s="35"/>
      <c r="C212" s="187" t="s">
        <v>415</v>
      </c>
      <c r="D212" s="187" t="s">
        <v>137</v>
      </c>
      <c r="E212" s="188" t="s">
        <v>1167</v>
      </c>
      <c r="F212" s="189" t="s">
        <v>1168</v>
      </c>
      <c r="G212" s="190" t="s">
        <v>1169</v>
      </c>
      <c r="H212" s="191">
        <v>60</v>
      </c>
      <c r="I212" s="192"/>
      <c r="J212" s="193">
        <f>ROUND(I212*H212,2)</f>
        <v>0</v>
      </c>
      <c r="K212" s="194"/>
      <c r="L212" s="39"/>
      <c r="M212" s="195" t="s">
        <v>1</v>
      </c>
      <c r="N212" s="196" t="s">
        <v>44</v>
      </c>
      <c r="O212" s="71"/>
      <c r="P212" s="197">
        <f>O212*H212</f>
        <v>0</v>
      </c>
      <c r="Q212" s="197">
        <v>0</v>
      </c>
      <c r="R212" s="197">
        <f>Q212*H212</f>
        <v>0</v>
      </c>
      <c r="S212" s="197">
        <v>0</v>
      </c>
      <c r="T212" s="198">
        <f>S212*H212</f>
        <v>0</v>
      </c>
      <c r="U212" s="34"/>
      <c r="V212" s="34"/>
      <c r="W212" s="34"/>
      <c r="X212" s="34"/>
      <c r="Y212" s="34"/>
      <c r="Z212" s="34"/>
      <c r="AA212" s="34"/>
      <c r="AB212" s="34"/>
      <c r="AC212" s="34"/>
      <c r="AD212" s="34"/>
      <c r="AE212" s="34"/>
      <c r="AR212" s="199" t="s">
        <v>155</v>
      </c>
      <c r="AT212" s="199" t="s">
        <v>137</v>
      </c>
      <c r="AU212" s="199" t="s">
        <v>87</v>
      </c>
      <c r="AY212" s="17" t="s">
        <v>134</v>
      </c>
      <c r="BE212" s="200">
        <f>IF(N212="základní",J212,0)</f>
        <v>0</v>
      </c>
      <c r="BF212" s="200">
        <f>IF(N212="snížená",J212,0)</f>
        <v>0</v>
      </c>
      <c r="BG212" s="200">
        <f>IF(N212="zákl. přenesená",J212,0)</f>
        <v>0</v>
      </c>
      <c r="BH212" s="200">
        <f>IF(N212="sníž. přenesená",J212,0)</f>
        <v>0</v>
      </c>
      <c r="BI212" s="200">
        <f>IF(N212="nulová",J212,0)</f>
        <v>0</v>
      </c>
      <c r="BJ212" s="17" t="s">
        <v>87</v>
      </c>
      <c r="BK212" s="200">
        <f>ROUND(I212*H212,2)</f>
        <v>0</v>
      </c>
      <c r="BL212" s="17" t="s">
        <v>155</v>
      </c>
      <c r="BM212" s="199" t="s">
        <v>585</v>
      </c>
    </row>
    <row r="213" spans="1:47" s="2" customFormat="1" ht="10">
      <c r="A213" s="34"/>
      <c r="B213" s="35"/>
      <c r="C213" s="36"/>
      <c r="D213" s="201" t="s">
        <v>143</v>
      </c>
      <c r="E213" s="36"/>
      <c r="F213" s="202" t="s">
        <v>1168</v>
      </c>
      <c r="G213" s="36"/>
      <c r="H213" s="36"/>
      <c r="I213" s="203"/>
      <c r="J213" s="36"/>
      <c r="K213" s="36"/>
      <c r="L213" s="39"/>
      <c r="M213" s="204"/>
      <c r="N213" s="205"/>
      <c r="O213" s="71"/>
      <c r="P213" s="71"/>
      <c r="Q213" s="71"/>
      <c r="R213" s="71"/>
      <c r="S213" s="71"/>
      <c r="T213" s="72"/>
      <c r="U213" s="34"/>
      <c r="V213" s="34"/>
      <c r="W213" s="34"/>
      <c r="X213" s="34"/>
      <c r="Y213" s="34"/>
      <c r="Z213" s="34"/>
      <c r="AA213" s="34"/>
      <c r="AB213" s="34"/>
      <c r="AC213" s="34"/>
      <c r="AD213" s="34"/>
      <c r="AE213" s="34"/>
      <c r="AT213" s="17" t="s">
        <v>143</v>
      </c>
      <c r="AU213" s="17" t="s">
        <v>87</v>
      </c>
    </row>
    <row r="214" spans="1:47" s="2" customFormat="1" ht="18">
      <c r="A214" s="34"/>
      <c r="B214" s="35"/>
      <c r="C214" s="36"/>
      <c r="D214" s="201" t="s">
        <v>144</v>
      </c>
      <c r="E214" s="36"/>
      <c r="F214" s="206" t="s">
        <v>1170</v>
      </c>
      <c r="G214" s="36"/>
      <c r="H214" s="36"/>
      <c r="I214" s="203"/>
      <c r="J214" s="36"/>
      <c r="K214" s="36"/>
      <c r="L214" s="39"/>
      <c r="M214" s="204"/>
      <c r="N214" s="205"/>
      <c r="O214" s="71"/>
      <c r="P214" s="71"/>
      <c r="Q214" s="71"/>
      <c r="R214" s="71"/>
      <c r="S214" s="71"/>
      <c r="T214" s="72"/>
      <c r="U214" s="34"/>
      <c r="V214" s="34"/>
      <c r="W214" s="34"/>
      <c r="X214" s="34"/>
      <c r="Y214" s="34"/>
      <c r="Z214" s="34"/>
      <c r="AA214" s="34"/>
      <c r="AB214" s="34"/>
      <c r="AC214" s="34"/>
      <c r="AD214" s="34"/>
      <c r="AE214" s="34"/>
      <c r="AT214" s="17" t="s">
        <v>144</v>
      </c>
      <c r="AU214" s="17" t="s">
        <v>87</v>
      </c>
    </row>
    <row r="215" spans="1:65" s="2" customFormat="1" ht="24.15" customHeight="1">
      <c r="A215" s="34"/>
      <c r="B215" s="35"/>
      <c r="C215" s="187" t="s">
        <v>421</v>
      </c>
      <c r="D215" s="187" t="s">
        <v>137</v>
      </c>
      <c r="E215" s="188" t="s">
        <v>1171</v>
      </c>
      <c r="F215" s="189" t="s">
        <v>1172</v>
      </c>
      <c r="G215" s="190" t="s">
        <v>187</v>
      </c>
      <c r="H215" s="191">
        <v>14</v>
      </c>
      <c r="I215" s="192"/>
      <c r="J215" s="193">
        <f>ROUND(I215*H215,2)</f>
        <v>0</v>
      </c>
      <c r="K215" s="194"/>
      <c r="L215" s="39"/>
      <c r="M215" s="195" t="s">
        <v>1</v>
      </c>
      <c r="N215" s="196" t="s">
        <v>44</v>
      </c>
      <c r="O215" s="71"/>
      <c r="P215" s="197">
        <f>O215*H215</f>
        <v>0</v>
      </c>
      <c r="Q215" s="197">
        <v>0</v>
      </c>
      <c r="R215" s="197">
        <f>Q215*H215</f>
        <v>0</v>
      </c>
      <c r="S215" s="197">
        <v>0</v>
      </c>
      <c r="T215" s="198">
        <f>S215*H215</f>
        <v>0</v>
      </c>
      <c r="U215" s="34"/>
      <c r="V215" s="34"/>
      <c r="W215" s="34"/>
      <c r="X215" s="34"/>
      <c r="Y215" s="34"/>
      <c r="Z215" s="34"/>
      <c r="AA215" s="34"/>
      <c r="AB215" s="34"/>
      <c r="AC215" s="34"/>
      <c r="AD215" s="34"/>
      <c r="AE215" s="34"/>
      <c r="AR215" s="199" t="s">
        <v>155</v>
      </c>
      <c r="AT215" s="199" t="s">
        <v>137</v>
      </c>
      <c r="AU215" s="199" t="s">
        <v>87</v>
      </c>
      <c r="AY215" s="17" t="s">
        <v>134</v>
      </c>
      <c r="BE215" s="200">
        <f>IF(N215="základní",J215,0)</f>
        <v>0</v>
      </c>
      <c r="BF215" s="200">
        <f>IF(N215="snížená",J215,0)</f>
        <v>0</v>
      </c>
      <c r="BG215" s="200">
        <f>IF(N215="zákl. přenesená",J215,0)</f>
        <v>0</v>
      </c>
      <c r="BH215" s="200">
        <f>IF(N215="sníž. přenesená",J215,0)</f>
        <v>0</v>
      </c>
      <c r="BI215" s="200">
        <f>IF(N215="nulová",J215,0)</f>
        <v>0</v>
      </c>
      <c r="BJ215" s="17" t="s">
        <v>87</v>
      </c>
      <c r="BK215" s="200">
        <f>ROUND(I215*H215,2)</f>
        <v>0</v>
      </c>
      <c r="BL215" s="17" t="s">
        <v>155</v>
      </c>
      <c r="BM215" s="199" t="s">
        <v>597</v>
      </c>
    </row>
    <row r="216" spans="1:47" s="2" customFormat="1" ht="10">
      <c r="A216" s="34"/>
      <c r="B216" s="35"/>
      <c r="C216" s="36"/>
      <c r="D216" s="201" t="s">
        <v>143</v>
      </c>
      <c r="E216" s="36"/>
      <c r="F216" s="202" t="s">
        <v>1172</v>
      </c>
      <c r="G216" s="36"/>
      <c r="H216" s="36"/>
      <c r="I216" s="203"/>
      <c r="J216" s="36"/>
      <c r="K216" s="36"/>
      <c r="L216" s="39"/>
      <c r="M216" s="204"/>
      <c r="N216" s="205"/>
      <c r="O216" s="71"/>
      <c r="P216" s="71"/>
      <c r="Q216" s="71"/>
      <c r="R216" s="71"/>
      <c r="S216" s="71"/>
      <c r="T216" s="72"/>
      <c r="U216" s="34"/>
      <c r="V216" s="34"/>
      <c r="W216" s="34"/>
      <c r="X216" s="34"/>
      <c r="Y216" s="34"/>
      <c r="Z216" s="34"/>
      <c r="AA216" s="34"/>
      <c r="AB216" s="34"/>
      <c r="AC216" s="34"/>
      <c r="AD216" s="34"/>
      <c r="AE216" s="34"/>
      <c r="AT216" s="17" t="s">
        <v>143</v>
      </c>
      <c r="AU216" s="17" t="s">
        <v>87</v>
      </c>
    </row>
    <row r="217" spans="1:47" s="2" customFormat="1" ht="18">
      <c r="A217" s="34"/>
      <c r="B217" s="35"/>
      <c r="C217" s="36"/>
      <c r="D217" s="201" t="s">
        <v>144</v>
      </c>
      <c r="E217" s="36"/>
      <c r="F217" s="206" t="s">
        <v>1153</v>
      </c>
      <c r="G217" s="36"/>
      <c r="H217" s="36"/>
      <c r="I217" s="203"/>
      <c r="J217" s="36"/>
      <c r="K217" s="36"/>
      <c r="L217" s="39"/>
      <c r="M217" s="204"/>
      <c r="N217" s="205"/>
      <c r="O217" s="71"/>
      <c r="P217" s="71"/>
      <c r="Q217" s="71"/>
      <c r="R217" s="71"/>
      <c r="S217" s="71"/>
      <c r="T217" s="72"/>
      <c r="U217" s="34"/>
      <c r="V217" s="34"/>
      <c r="W217" s="34"/>
      <c r="X217" s="34"/>
      <c r="Y217" s="34"/>
      <c r="Z217" s="34"/>
      <c r="AA217" s="34"/>
      <c r="AB217" s="34"/>
      <c r="AC217" s="34"/>
      <c r="AD217" s="34"/>
      <c r="AE217" s="34"/>
      <c r="AT217" s="17" t="s">
        <v>144</v>
      </c>
      <c r="AU217" s="17" t="s">
        <v>87</v>
      </c>
    </row>
    <row r="218" spans="1:65" s="2" customFormat="1" ht="16.5" customHeight="1">
      <c r="A218" s="34"/>
      <c r="B218" s="35"/>
      <c r="C218" s="187" t="s">
        <v>427</v>
      </c>
      <c r="D218" s="187" t="s">
        <v>137</v>
      </c>
      <c r="E218" s="188" t="s">
        <v>1173</v>
      </c>
      <c r="F218" s="189" t="s">
        <v>1174</v>
      </c>
      <c r="G218" s="190" t="s">
        <v>1169</v>
      </c>
      <c r="H218" s="191">
        <v>60</v>
      </c>
      <c r="I218" s="192"/>
      <c r="J218" s="193">
        <f>ROUND(I218*H218,2)</f>
        <v>0</v>
      </c>
      <c r="K218" s="194"/>
      <c r="L218" s="39"/>
      <c r="M218" s="195" t="s">
        <v>1</v>
      </c>
      <c r="N218" s="196" t="s">
        <v>44</v>
      </c>
      <c r="O218" s="71"/>
      <c r="P218" s="197">
        <f>O218*H218</f>
        <v>0</v>
      </c>
      <c r="Q218" s="197">
        <v>0</v>
      </c>
      <c r="R218" s="197">
        <f>Q218*H218</f>
        <v>0</v>
      </c>
      <c r="S218" s="197">
        <v>0</v>
      </c>
      <c r="T218" s="198">
        <f>S218*H218</f>
        <v>0</v>
      </c>
      <c r="U218" s="34"/>
      <c r="V218" s="34"/>
      <c r="W218" s="34"/>
      <c r="X218" s="34"/>
      <c r="Y218" s="34"/>
      <c r="Z218" s="34"/>
      <c r="AA218" s="34"/>
      <c r="AB218" s="34"/>
      <c r="AC218" s="34"/>
      <c r="AD218" s="34"/>
      <c r="AE218" s="34"/>
      <c r="AR218" s="199" t="s">
        <v>155</v>
      </c>
      <c r="AT218" s="199" t="s">
        <v>137</v>
      </c>
      <c r="AU218" s="199" t="s">
        <v>87</v>
      </c>
      <c r="AY218" s="17" t="s">
        <v>134</v>
      </c>
      <c r="BE218" s="200">
        <f>IF(N218="základní",J218,0)</f>
        <v>0</v>
      </c>
      <c r="BF218" s="200">
        <f>IF(N218="snížená",J218,0)</f>
        <v>0</v>
      </c>
      <c r="BG218" s="200">
        <f>IF(N218="zákl. přenesená",J218,0)</f>
        <v>0</v>
      </c>
      <c r="BH218" s="200">
        <f>IF(N218="sníž. přenesená",J218,0)</f>
        <v>0</v>
      </c>
      <c r="BI218" s="200">
        <f>IF(N218="nulová",J218,0)</f>
        <v>0</v>
      </c>
      <c r="BJ218" s="17" t="s">
        <v>87</v>
      </c>
      <c r="BK218" s="200">
        <f>ROUND(I218*H218,2)</f>
        <v>0</v>
      </c>
      <c r="BL218" s="17" t="s">
        <v>155</v>
      </c>
      <c r="BM218" s="199" t="s">
        <v>611</v>
      </c>
    </row>
    <row r="219" spans="1:47" s="2" customFormat="1" ht="10">
      <c r="A219" s="34"/>
      <c r="B219" s="35"/>
      <c r="C219" s="36"/>
      <c r="D219" s="201" t="s">
        <v>143</v>
      </c>
      <c r="E219" s="36"/>
      <c r="F219" s="202" t="s">
        <v>1174</v>
      </c>
      <c r="G219" s="36"/>
      <c r="H219" s="36"/>
      <c r="I219" s="203"/>
      <c r="J219" s="36"/>
      <c r="K219" s="36"/>
      <c r="L219" s="39"/>
      <c r="M219" s="204"/>
      <c r="N219" s="205"/>
      <c r="O219" s="71"/>
      <c r="P219" s="71"/>
      <c r="Q219" s="71"/>
      <c r="R219" s="71"/>
      <c r="S219" s="71"/>
      <c r="T219" s="72"/>
      <c r="U219" s="34"/>
      <c r="V219" s="34"/>
      <c r="W219" s="34"/>
      <c r="X219" s="34"/>
      <c r="Y219" s="34"/>
      <c r="Z219" s="34"/>
      <c r="AA219" s="34"/>
      <c r="AB219" s="34"/>
      <c r="AC219" s="34"/>
      <c r="AD219" s="34"/>
      <c r="AE219" s="34"/>
      <c r="AT219" s="17" t="s">
        <v>143</v>
      </c>
      <c r="AU219" s="17" t="s">
        <v>87</v>
      </c>
    </row>
    <row r="220" spans="1:47" s="2" customFormat="1" ht="18">
      <c r="A220" s="34"/>
      <c r="B220" s="35"/>
      <c r="C220" s="36"/>
      <c r="D220" s="201" t="s">
        <v>144</v>
      </c>
      <c r="E220" s="36"/>
      <c r="F220" s="206" t="s">
        <v>1170</v>
      </c>
      <c r="G220" s="36"/>
      <c r="H220" s="36"/>
      <c r="I220" s="203"/>
      <c r="J220" s="36"/>
      <c r="K220" s="36"/>
      <c r="L220" s="39"/>
      <c r="M220" s="204"/>
      <c r="N220" s="205"/>
      <c r="O220" s="71"/>
      <c r="P220" s="71"/>
      <c r="Q220" s="71"/>
      <c r="R220" s="71"/>
      <c r="S220" s="71"/>
      <c r="T220" s="72"/>
      <c r="U220" s="34"/>
      <c r="V220" s="34"/>
      <c r="W220" s="34"/>
      <c r="X220" s="34"/>
      <c r="Y220" s="34"/>
      <c r="Z220" s="34"/>
      <c r="AA220" s="34"/>
      <c r="AB220" s="34"/>
      <c r="AC220" s="34"/>
      <c r="AD220" s="34"/>
      <c r="AE220" s="34"/>
      <c r="AT220" s="17" t="s">
        <v>144</v>
      </c>
      <c r="AU220" s="17" t="s">
        <v>87</v>
      </c>
    </row>
    <row r="221" spans="1:65" s="2" customFormat="1" ht="16.5" customHeight="1">
      <c r="A221" s="34"/>
      <c r="B221" s="35"/>
      <c r="C221" s="187" t="s">
        <v>433</v>
      </c>
      <c r="D221" s="187" t="s">
        <v>137</v>
      </c>
      <c r="E221" s="188" t="s">
        <v>1175</v>
      </c>
      <c r="F221" s="189" t="s">
        <v>1176</v>
      </c>
      <c r="G221" s="190" t="s">
        <v>1177</v>
      </c>
      <c r="H221" s="191">
        <v>16</v>
      </c>
      <c r="I221" s="192"/>
      <c r="J221" s="193">
        <f>ROUND(I221*H221,2)</f>
        <v>0</v>
      </c>
      <c r="K221" s="194"/>
      <c r="L221" s="39"/>
      <c r="M221" s="195" t="s">
        <v>1</v>
      </c>
      <c r="N221" s="196" t="s">
        <v>44</v>
      </c>
      <c r="O221" s="71"/>
      <c r="P221" s="197">
        <f>O221*H221</f>
        <v>0</v>
      </c>
      <c r="Q221" s="197">
        <v>0</v>
      </c>
      <c r="R221" s="197">
        <f>Q221*H221</f>
        <v>0</v>
      </c>
      <c r="S221" s="197">
        <v>0</v>
      </c>
      <c r="T221" s="198">
        <f>S221*H221</f>
        <v>0</v>
      </c>
      <c r="U221" s="34"/>
      <c r="V221" s="34"/>
      <c r="W221" s="34"/>
      <c r="X221" s="34"/>
      <c r="Y221" s="34"/>
      <c r="Z221" s="34"/>
      <c r="AA221" s="34"/>
      <c r="AB221" s="34"/>
      <c r="AC221" s="34"/>
      <c r="AD221" s="34"/>
      <c r="AE221" s="34"/>
      <c r="AR221" s="199" t="s">
        <v>155</v>
      </c>
      <c r="AT221" s="199" t="s">
        <v>137</v>
      </c>
      <c r="AU221" s="199" t="s">
        <v>87</v>
      </c>
      <c r="AY221" s="17" t="s">
        <v>134</v>
      </c>
      <c r="BE221" s="200">
        <f>IF(N221="základní",J221,0)</f>
        <v>0</v>
      </c>
      <c r="BF221" s="200">
        <f>IF(N221="snížená",J221,0)</f>
        <v>0</v>
      </c>
      <c r="BG221" s="200">
        <f>IF(N221="zákl. přenesená",J221,0)</f>
        <v>0</v>
      </c>
      <c r="BH221" s="200">
        <f>IF(N221="sníž. přenesená",J221,0)</f>
        <v>0</v>
      </c>
      <c r="BI221" s="200">
        <f>IF(N221="nulová",J221,0)</f>
        <v>0</v>
      </c>
      <c r="BJ221" s="17" t="s">
        <v>87</v>
      </c>
      <c r="BK221" s="200">
        <f>ROUND(I221*H221,2)</f>
        <v>0</v>
      </c>
      <c r="BL221" s="17" t="s">
        <v>155</v>
      </c>
      <c r="BM221" s="199" t="s">
        <v>623</v>
      </c>
    </row>
    <row r="222" spans="1:47" s="2" customFormat="1" ht="10">
      <c r="A222" s="34"/>
      <c r="B222" s="35"/>
      <c r="C222" s="36"/>
      <c r="D222" s="201" t="s">
        <v>143</v>
      </c>
      <c r="E222" s="36"/>
      <c r="F222" s="202" t="s">
        <v>1176</v>
      </c>
      <c r="G222" s="36"/>
      <c r="H222" s="36"/>
      <c r="I222" s="203"/>
      <c r="J222" s="36"/>
      <c r="K222" s="36"/>
      <c r="L222" s="39"/>
      <c r="M222" s="204"/>
      <c r="N222" s="205"/>
      <c r="O222" s="71"/>
      <c r="P222" s="71"/>
      <c r="Q222" s="71"/>
      <c r="R222" s="71"/>
      <c r="S222" s="71"/>
      <c r="T222" s="72"/>
      <c r="U222" s="34"/>
      <c r="V222" s="34"/>
      <c r="W222" s="34"/>
      <c r="X222" s="34"/>
      <c r="Y222" s="34"/>
      <c r="Z222" s="34"/>
      <c r="AA222" s="34"/>
      <c r="AB222" s="34"/>
      <c r="AC222" s="34"/>
      <c r="AD222" s="34"/>
      <c r="AE222" s="34"/>
      <c r="AT222" s="17" t="s">
        <v>143</v>
      </c>
      <c r="AU222" s="17" t="s">
        <v>87</v>
      </c>
    </row>
    <row r="223" spans="1:47" s="2" customFormat="1" ht="18">
      <c r="A223" s="34"/>
      <c r="B223" s="35"/>
      <c r="C223" s="36"/>
      <c r="D223" s="201" t="s">
        <v>181</v>
      </c>
      <c r="E223" s="36"/>
      <c r="F223" s="206" t="s">
        <v>1178</v>
      </c>
      <c r="G223" s="36"/>
      <c r="H223" s="36"/>
      <c r="I223" s="203"/>
      <c r="J223" s="36"/>
      <c r="K223" s="36"/>
      <c r="L223" s="39"/>
      <c r="M223" s="204"/>
      <c r="N223" s="205"/>
      <c r="O223" s="71"/>
      <c r="P223" s="71"/>
      <c r="Q223" s="71"/>
      <c r="R223" s="71"/>
      <c r="S223" s="71"/>
      <c r="T223" s="72"/>
      <c r="U223" s="34"/>
      <c r="V223" s="34"/>
      <c r="W223" s="34"/>
      <c r="X223" s="34"/>
      <c r="Y223" s="34"/>
      <c r="Z223" s="34"/>
      <c r="AA223" s="34"/>
      <c r="AB223" s="34"/>
      <c r="AC223" s="34"/>
      <c r="AD223" s="34"/>
      <c r="AE223" s="34"/>
      <c r="AT223" s="17" t="s">
        <v>181</v>
      </c>
      <c r="AU223" s="17" t="s">
        <v>87</v>
      </c>
    </row>
    <row r="224" spans="1:47" s="2" customFormat="1" ht="18">
      <c r="A224" s="34"/>
      <c r="B224" s="35"/>
      <c r="C224" s="36"/>
      <c r="D224" s="201" t="s">
        <v>144</v>
      </c>
      <c r="E224" s="36"/>
      <c r="F224" s="206" t="s">
        <v>1179</v>
      </c>
      <c r="G224" s="36"/>
      <c r="H224" s="36"/>
      <c r="I224" s="203"/>
      <c r="J224" s="36"/>
      <c r="K224" s="36"/>
      <c r="L224" s="39"/>
      <c r="M224" s="204"/>
      <c r="N224" s="205"/>
      <c r="O224" s="71"/>
      <c r="P224" s="71"/>
      <c r="Q224" s="71"/>
      <c r="R224" s="71"/>
      <c r="S224" s="71"/>
      <c r="T224" s="72"/>
      <c r="U224" s="34"/>
      <c r="V224" s="34"/>
      <c r="W224" s="34"/>
      <c r="X224" s="34"/>
      <c r="Y224" s="34"/>
      <c r="Z224" s="34"/>
      <c r="AA224" s="34"/>
      <c r="AB224" s="34"/>
      <c r="AC224" s="34"/>
      <c r="AD224" s="34"/>
      <c r="AE224" s="34"/>
      <c r="AT224" s="17" t="s">
        <v>144</v>
      </c>
      <c r="AU224" s="17" t="s">
        <v>87</v>
      </c>
    </row>
    <row r="225" spans="1:65" s="2" customFormat="1" ht="24.15" customHeight="1">
      <c r="A225" s="34"/>
      <c r="B225" s="35"/>
      <c r="C225" s="187" t="s">
        <v>441</v>
      </c>
      <c r="D225" s="187" t="s">
        <v>137</v>
      </c>
      <c r="E225" s="188" t="s">
        <v>1180</v>
      </c>
      <c r="F225" s="189" t="s">
        <v>1181</v>
      </c>
      <c r="G225" s="190" t="s">
        <v>140</v>
      </c>
      <c r="H225" s="191">
        <v>1</v>
      </c>
      <c r="I225" s="192"/>
      <c r="J225" s="193">
        <f>ROUND(I225*H225,2)</f>
        <v>0</v>
      </c>
      <c r="K225" s="194"/>
      <c r="L225" s="39"/>
      <c r="M225" s="195" t="s">
        <v>1</v>
      </c>
      <c r="N225" s="196" t="s">
        <v>44</v>
      </c>
      <c r="O225" s="71"/>
      <c r="P225" s="197">
        <f>O225*H225</f>
        <v>0</v>
      </c>
      <c r="Q225" s="197">
        <v>0</v>
      </c>
      <c r="R225" s="197">
        <f>Q225*H225</f>
        <v>0</v>
      </c>
      <c r="S225" s="197">
        <v>0</v>
      </c>
      <c r="T225" s="198">
        <f>S225*H225</f>
        <v>0</v>
      </c>
      <c r="U225" s="34"/>
      <c r="V225" s="34"/>
      <c r="W225" s="34"/>
      <c r="X225" s="34"/>
      <c r="Y225" s="34"/>
      <c r="Z225" s="34"/>
      <c r="AA225" s="34"/>
      <c r="AB225" s="34"/>
      <c r="AC225" s="34"/>
      <c r="AD225" s="34"/>
      <c r="AE225" s="34"/>
      <c r="AR225" s="199" t="s">
        <v>155</v>
      </c>
      <c r="AT225" s="199" t="s">
        <v>137</v>
      </c>
      <c r="AU225" s="199" t="s">
        <v>87</v>
      </c>
      <c r="AY225" s="17" t="s">
        <v>134</v>
      </c>
      <c r="BE225" s="200">
        <f>IF(N225="základní",J225,0)</f>
        <v>0</v>
      </c>
      <c r="BF225" s="200">
        <f>IF(N225="snížená",J225,0)</f>
        <v>0</v>
      </c>
      <c r="BG225" s="200">
        <f>IF(N225="zákl. přenesená",J225,0)</f>
        <v>0</v>
      </c>
      <c r="BH225" s="200">
        <f>IF(N225="sníž. přenesená",J225,0)</f>
        <v>0</v>
      </c>
      <c r="BI225" s="200">
        <f>IF(N225="nulová",J225,0)</f>
        <v>0</v>
      </c>
      <c r="BJ225" s="17" t="s">
        <v>87</v>
      </c>
      <c r="BK225" s="200">
        <f>ROUND(I225*H225,2)</f>
        <v>0</v>
      </c>
      <c r="BL225" s="17" t="s">
        <v>155</v>
      </c>
      <c r="BM225" s="199" t="s">
        <v>637</v>
      </c>
    </row>
    <row r="226" spans="1:47" s="2" customFormat="1" ht="18">
      <c r="A226" s="34"/>
      <c r="B226" s="35"/>
      <c r="C226" s="36"/>
      <c r="D226" s="201" t="s">
        <v>143</v>
      </c>
      <c r="E226" s="36"/>
      <c r="F226" s="202" t="s">
        <v>1181</v>
      </c>
      <c r="G226" s="36"/>
      <c r="H226" s="36"/>
      <c r="I226" s="203"/>
      <c r="J226" s="36"/>
      <c r="K226" s="36"/>
      <c r="L226" s="39"/>
      <c r="M226" s="204"/>
      <c r="N226" s="205"/>
      <c r="O226" s="71"/>
      <c r="P226" s="71"/>
      <c r="Q226" s="71"/>
      <c r="R226" s="71"/>
      <c r="S226" s="71"/>
      <c r="T226" s="72"/>
      <c r="U226" s="34"/>
      <c r="V226" s="34"/>
      <c r="W226" s="34"/>
      <c r="X226" s="34"/>
      <c r="Y226" s="34"/>
      <c r="Z226" s="34"/>
      <c r="AA226" s="34"/>
      <c r="AB226" s="34"/>
      <c r="AC226" s="34"/>
      <c r="AD226" s="34"/>
      <c r="AE226" s="34"/>
      <c r="AT226" s="17" t="s">
        <v>143</v>
      </c>
      <c r="AU226" s="17" t="s">
        <v>87</v>
      </c>
    </row>
    <row r="227" spans="1:47" s="2" customFormat="1" ht="18">
      <c r="A227" s="34"/>
      <c r="B227" s="35"/>
      <c r="C227" s="36"/>
      <c r="D227" s="201" t="s">
        <v>144</v>
      </c>
      <c r="E227" s="36"/>
      <c r="F227" s="206" t="s">
        <v>1102</v>
      </c>
      <c r="G227" s="36"/>
      <c r="H227" s="36"/>
      <c r="I227" s="203"/>
      <c r="J227" s="36"/>
      <c r="K227" s="36"/>
      <c r="L227" s="39"/>
      <c r="M227" s="204"/>
      <c r="N227" s="205"/>
      <c r="O227" s="71"/>
      <c r="P227" s="71"/>
      <c r="Q227" s="71"/>
      <c r="R227" s="71"/>
      <c r="S227" s="71"/>
      <c r="T227" s="72"/>
      <c r="U227" s="34"/>
      <c r="V227" s="34"/>
      <c r="W227" s="34"/>
      <c r="X227" s="34"/>
      <c r="Y227" s="34"/>
      <c r="Z227" s="34"/>
      <c r="AA227" s="34"/>
      <c r="AB227" s="34"/>
      <c r="AC227" s="34"/>
      <c r="AD227" s="34"/>
      <c r="AE227" s="34"/>
      <c r="AT227" s="17" t="s">
        <v>144</v>
      </c>
      <c r="AU227" s="17" t="s">
        <v>87</v>
      </c>
    </row>
    <row r="228" spans="1:65" s="2" customFormat="1" ht="24.15" customHeight="1">
      <c r="A228" s="34"/>
      <c r="B228" s="35"/>
      <c r="C228" s="187" t="s">
        <v>449</v>
      </c>
      <c r="D228" s="187" t="s">
        <v>137</v>
      </c>
      <c r="E228" s="188" t="s">
        <v>1182</v>
      </c>
      <c r="F228" s="189" t="s">
        <v>1183</v>
      </c>
      <c r="G228" s="190" t="s">
        <v>1177</v>
      </c>
      <c r="H228" s="191">
        <v>14</v>
      </c>
      <c r="I228" s="192"/>
      <c r="J228" s="193">
        <f>ROUND(I228*H228,2)</f>
        <v>0</v>
      </c>
      <c r="K228" s="194"/>
      <c r="L228" s="39"/>
      <c r="M228" s="195" t="s">
        <v>1</v>
      </c>
      <c r="N228" s="196" t="s">
        <v>44</v>
      </c>
      <c r="O228" s="71"/>
      <c r="P228" s="197">
        <f>O228*H228</f>
        <v>0</v>
      </c>
      <c r="Q228" s="197">
        <v>0</v>
      </c>
      <c r="R228" s="197">
        <f>Q228*H228</f>
        <v>0</v>
      </c>
      <c r="S228" s="197">
        <v>0</v>
      </c>
      <c r="T228" s="198">
        <f>S228*H228</f>
        <v>0</v>
      </c>
      <c r="U228" s="34"/>
      <c r="V228" s="34"/>
      <c r="W228" s="34"/>
      <c r="X228" s="34"/>
      <c r="Y228" s="34"/>
      <c r="Z228" s="34"/>
      <c r="AA228" s="34"/>
      <c r="AB228" s="34"/>
      <c r="AC228" s="34"/>
      <c r="AD228" s="34"/>
      <c r="AE228" s="34"/>
      <c r="AR228" s="199" t="s">
        <v>155</v>
      </c>
      <c r="AT228" s="199" t="s">
        <v>137</v>
      </c>
      <c r="AU228" s="199" t="s">
        <v>87</v>
      </c>
      <c r="AY228" s="17" t="s">
        <v>134</v>
      </c>
      <c r="BE228" s="200">
        <f>IF(N228="základní",J228,0)</f>
        <v>0</v>
      </c>
      <c r="BF228" s="200">
        <f>IF(N228="snížená",J228,0)</f>
        <v>0</v>
      </c>
      <c r="BG228" s="200">
        <f>IF(N228="zákl. přenesená",J228,0)</f>
        <v>0</v>
      </c>
      <c r="BH228" s="200">
        <f>IF(N228="sníž. přenesená",J228,0)</f>
        <v>0</v>
      </c>
      <c r="BI228" s="200">
        <f>IF(N228="nulová",J228,0)</f>
        <v>0</v>
      </c>
      <c r="BJ228" s="17" t="s">
        <v>87</v>
      </c>
      <c r="BK228" s="200">
        <f>ROUND(I228*H228,2)</f>
        <v>0</v>
      </c>
      <c r="BL228" s="17" t="s">
        <v>155</v>
      </c>
      <c r="BM228" s="199" t="s">
        <v>647</v>
      </c>
    </row>
    <row r="229" spans="1:47" s="2" customFormat="1" ht="10">
      <c r="A229" s="34"/>
      <c r="B229" s="35"/>
      <c r="C229" s="36"/>
      <c r="D229" s="201" t="s">
        <v>143</v>
      </c>
      <c r="E229" s="36"/>
      <c r="F229" s="202" t="s">
        <v>1183</v>
      </c>
      <c r="G229" s="36"/>
      <c r="H229" s="36"/>
      <c r="I229" s="203"/>
      <c r="J229" s="36"/>
      <c r="K229" s="36"/>
      <c r="L229" s="39"/>
      <c r="M229" s="204"/>
      <c r="N229" s="205"/>
      <c r="O229" s="71"/>
      <c r="P229" s="71"/>
      <c r="Q229" s="71"/>
      <c r="R229" s="71"/>
      <c r="S229" s="71"/>
      <c r="T229" s="72"/>
      <c r="U229" s="34"/>
      <c r="V229" s="34"/>
      <c r="W229" s="34"/>
      <c r="X229" s="34"/>
      <c r="Y229" s="34"/>
      <c r="Z229" s="34"/>
      <c r="AA229" s="34"/>
      <c r="AB229" s="34"/>
      <c r="AC229" s="34"/>
      <c r="AD229" s="34"/>
      <c r="AE229" s="34"/>
      <c r="AT229" s="17" t="s">
        <v>143</v>
      </c>
      <c r="AU229" s="17" t="s">
        <v>87</v>
      </c>
    </row>
    <row r="230" spans="1:47" s="2" customFormat="1" ht="18">
      <c r="A230" s="34"/>
      <c r="B230" s="35"/>
      <c r="C230" s="36"/>
      <c r="D230" s="201" t="s">
        <v>181</v>
      </c>
      <c r="E230" s="36"/>
      <c r="F230" s="206" t="s">
        <v>1184</v>
      </c>
      <c r="G230" s="36"/>
      <c r="H230" s="36"/>
      <c r="I230" s="203"/>
      <c r="J230" s="36"/>
      <c r="K230" s="36"/>
      <c r="L230" s="39"/>
      <c r="M230" s="204"/>
      <c r="N230" s="205"/>
      <c r="O230" s="71"/>
      <c r="P230" s="71"/>
      <c r="Q230" s="71"/>
      <c r="R230" s="71"/>
      <c r="S230" s="71"/>
      <c r="T230" s="72"/>
      <c r="U230" s="34"/>
      <c r="V230" s="34"/>
      <c r="W230" s="34"/>
      <c r="X230" s="34"/>
      <c r="Y230" s="34"/>
      <c r="Z230" s="34"/>
      <c r="AA230" s="34"/>
      <c r="AB230" s="34"/>
      <c r="AC230" s="34"/>
      <c r="AD230" s="34"/>
      <c r="AE230" s="34"/>
      <c r="AT230" s="17" t="s">
        <v>181</v>
      </c>
      <c r="AU230" s="17" t="s">
        <v>87</v>
      </c>
    </row>
    <row r="231" spans="1:47" s="2" customFormat="1" ht="18">
      <c r="A231" s="34"/>
      <c r="B231" s="35"/>
      <c r="C231" s="36"/>
      <c r="D231" s="201" t="s">
        <v>144</v>
      </c>
      <c r="E231" s="36"/>
      <c r="F231" s="206" t="s">
        <v>1185</v>
      </c>
      <c r="G231" s="36"/>
      <c r="H231" s="36"/>
      <c r="I231" s="203"/>
      <c r="J231" s="36"/>
      <c r="K231" s="36"/>
      <c r="L231" s="39"/>
      <c r="M231" s="204"/>
      <c r="N231" s="205"/>
      <c r="O231" s="71"/>
      <c r="P231" s="71"/>
      <c r="Q231" s="71"/>
      <c r="R231" s="71"/>
      <c r="S231" s="71"/>
      <c r="T231" s="72"/>
      <c r="U231" s="34"/>
      <c r="V231" s="34"/>
      <c r="W231" s="34"/>
      <c r="X231" s="34"/>
      <c r="Y231" s="34"/>
      <c r="Z231" s="34"/>
      <c r="AA231" s="34"/>
      <c r="AB231" s="34"/>
      <c r="AC231" s="34"/>
      <c r="AD231" s="34"/>
      <c r="AE231" s="34"/>
      <c r="AT231" s="17" t="s">
        <v>144</v>
      </c>
      <c r="AU231" s="17" t="s">
        <v>87</v>
      </c>
    </row>
    <row r="232" spans="1:65" s="2" customFormat="1" ht="16.5" customHeight="1">
      <c r="A232" s="34"/>
      <c r="B232" s="35"/>
      <c r="C232" s="187" t="s">
        <v>457</v>
      </c>
      <c r="D232" s="187" t="s">
        <v>137</v>
      </c>
      <c r="E232" s="188" t="s">
        <v>1186</v>
      </c>
      <c r="F232" s="189" t="s">
        <v>1187</v>
      </c>
      <c r="G232" s="190" t="s">
        <v>1169</v>
      </c>
      <c r="H232" s="191">
        <v>0.23</v>
      </c>
      <c r="I232" s="192"/>
      <c r="J232" s="193">
        <f>ROUND(I232*H232,2)</f>
        <v>0</v>
      </c>
      <c r="K232" s="194"/>
      <c r="L232" s="39"/>
      <c r="M232" s="195" t="s">
        <v>1</v>
      </c>
      <c r="N232" s="196" t="s">
        <v>44</v>
      </c>
      <c r="O232" s="71"/>
      <c r="P232" s="197">
        <f>O232*H232</f>
        <v>0</v>
      </c>
      <c r="Q232" s="197">
        <v>0</v>
      </c>
      <c r="R232" s="197">
        <f>Q232*H232</f>
        <v>0</v>
      </c>
      <c r="S232" s="197">
        <v>0</v>
      </c>
      <c r="T232" s="198">
        <f>S232*H232</f>
        <v>0</v>
      </c>
      <c r="U232" s="34"/>
      <c r="V232" s="34"/>
      <c r="W232" s="34"/>
      <c r="X232" s="34"/>
      <c r="Y232" s="34"/>
      <c r="Z232" s="34"/>
      <c r="AA232" s="34"/>
      <c r="AB232" s="34"/>
      <c r="AC232" s="34"/>
      <c r="AD232" s="34"/>
      <c r="AE232" s="34"/>
      <c r="AR232" s="199" t="s">
        <v>155</v>
      </c>
      <c r="AT232" s="199" t="s">
        <v>137</v>
      </c>
      <c r="AU232" s="199" t="s">
        <v>87</v>
      </c>
      <c r="AY232" s="17" t="s">
        <v>134</v>
      </c>
      <c r="BE232" s="200">
        <f>IF(N232="základní",J232,0)</f>
        <v>0</v>
      </c>
      <c r="BF232" s="200">
        <f>IF(N232="snížená",J232,0)</f>
        <v>0</v>
      </c>
      <c r="BG232" s="200">
        <f>IF(N232="zákl. přenesená",J232,0)</f>
        <v>0</v>
      </c>
      <c r="BH232" s="200">
        <f>IF(N232="sníž. přenesená",J232,0)</f>
        <v>0</v>
      </c>
      <c r="BI232" s="200">
        <f>IF(N232="nulová",J232,0)</f>
        <v>0</v>
      </c>
      <c r="BJ232" s="17" t="s">
        <v>87</v>
      </c>
      <c r="BK232" s="200">
        <f>ROUND(I232*H232,2)</f>
        <v>0</v>
      </c>
      <c r="BL232" s="17" t="s">
        <v>155</v>
      </c>
      <c r="BM232" s="199" t="s">
        <v>659</v>
      </c>
    </row>
    <row r="233" spans="1:47" s="2" customFormat="1" ht="10">
      <c r="A233" s="34"/>
      <c r="B233" s="35"/>
      <c r="C233" s="36"/>
      <c r="D233" s="201" t="s">
        <v>143</v>
      </c>
      <c r="E233" s="36"/>
      <c r="F233" s="202" t="s">
        <v>1187</v>
      </c>
      <c r="G233" s="36"/>
      <c r="H233" s="36"/>
      <c r="I233" s="203"/>
      <c r="J233" s="36"/>
      <c r="K233" s="36"/>
      <c r="L233" s="39"/>
      <c r="M233" s="204"/>
      <c r="N233" s="205"/>
      <c r="O233" s="71"/>
      <c r="P233" s="71"/>
      <c r="Q233" s="71"/>
      <c r="R233" s="71"/>
      <c r="S233" s="71"/>
      <c r="T233" s="72"/>
      <c r="U233" s="34"/>
      <c r="V233" s="34"/>
      <c r="W233" s="34"/>
      <c r="X233" s="34"/>
      <c r="Y233" s="34"/>
      <c r="Z233" s="34"/>
      <c r="AA233" s="34"/>
      <c r="AB233" s="34"/>
      <c r="AC233" s="34"/>
      <c r="AD233" s="34"/>
      <c r="AE233" s="34"/>
      <c r="AT233" s="17" t="s">
        <v>143</v>
      </c>
      <c r="AU233" s="17" t="s">
        <v>87</v>
      </c>
    </row>
    <row r="234" spans="1:47" s="2" customFormat="1" ht="18">
      <c r="A234" s="34"/>
      <c r="B234" s="35"/>
      <c r="C234" s="36"/>
      <c r="D234" s="201" t="s">
        <v>181</v>
      </c>
      <c r="E234" s="36"/>
      <c r="F234" s="206" t="s">
        <v>1188</v>
      </c>
      <c r="G234" s="36"/>
      <c r="H234" s="36"/>
      <c r="I234" s="203"/>
      <c r="J234" s="36"/>
      <c r="K234" s="36"/>
      <c r="L234" s="39"/>
      <c r="M234" s="204"/>
      <c r="N234" s="205"/>
      <c r="O234" s="71"/>
      <c r="P234" s="71"/>
      <c r="Q234" s="71"/>
      <c r="R234" s="71"/>
      <c r="S234" s="71"/>
      <c r="T234" s="72"/>
      <c r="U234" s="34"/>
      <c r="V234" s="34"/>
      <c r="W234" s="34"/>
      <c r="X234" s="34"/>
      <c r="Y234" s="34"/>
      <c r="Z234" s="34"/>
      <c r="AA234" s="34"/>
      <c r="AB234" s="34"/>
      <c r="AC234" s="34"/>
      <c r="AD234" s="34"/>
      <c r="AE234" s="34"/>
      <c r="AT234" s="17" t="s">
        <v>181</v>
      </c>
      <c r="AU234" s="17" t="s">
        <v>87</v>
      </c>
    </row>
    <row r="235" spans="1:47" s="2" customFormat="1" ht="18">
      <c r="A235" s="34"/>
      <c r="B235" s="35"/>
      <c r="C235" s="36"/>
      <c r="D235" s="201" t="s">
        <v>144</v>
      </c>
      <c r="E235" s="36"/>
      <c r="F235" s="206" t="s">
        <v>1189</v>
      </c>
      <c r="G235" s="36"/>
      <c r="H235" s="36"/>
      <c r="I235" s="203"/>
      <c r="J235" s="36"/>
      <c r="K235" s="36"/>
      <c r="L235" s="39"/>
      <c r="M235" s="204"/>
      <c r="N235" s="205"/>
      <c r="O235" s="71"/>
      <c r="P235" s="71"/>
      <c r="Q235" s="71"/>
      <c r="R235" s="71"/>
      <c r="S235" s="71"/>
      <c r="T235" s="72"/>
      <c r="U235" s="34"/>
      <c r="V235" s="34"/>
      <c r="W235" s="34"/>
      <c r="X235" s="34"/>
      <c r="Y235" s="34"/>
      <c r="Z235" s="34"/>
      <c r="AA235" s="34"/>
      <c r="AB235" s="34"/>
      <c r="AC235" s="34"/>
      <c r="AD235" s="34"/>
      <c r="AE235" s="34"/>
      <c r="AT235" s="17" t="s">
        <v>144</v>
      </c>
      <c r="AU235" s="17" t="s">
        <v>87</v>
      </c>
    </row>
    <row r="236" spans="1:65" s="2" customFormat="1" ht="16.5" customHeight="1">
      <c r="A236" s="34"/>
      <c r="B236" s="35"/>
      <c r="C236" s="187" t="s">
        <v>464</v>
      </c>
      <c r="D236" s="187" t="s">
        <v>137</v>
      </c>
      <c r="E236" s="188" t="s">
        <v>1190</v>
      </c>
      <c r="F236" s="189" t="s">
        <v>1191</v>
      </c>
      <c r="G236" s="190" t="s">
        <v>1169</v>
      </c>
      <c r="H236" s="191">
        <v>0.23</v>
      </c>
      <c r="I236" s="192"/>
      <c r="J236" s="193">
        <f>ROUND(I236*H236,2)</f>
        <v>0</v>
      </c>
      <c r="K236" s="194"/>
      <c r="L236" s="39"/>
      <c r="M236" s="195" t="s">
        <v>1</v>
      </c>
      <c r="N236" s="196" t="s">
        <v>44</v>
      </c>
      <c r="O236" s="71"/>
      <c r="P236" s="197">
        <f>O236*H236</f>
        <v>0</v>
      </c>
      <c r="Q236" s="197">
        <v>0</v>
      </c>
      <c r="R236" s="197">
        <f>Q236*H236</f>
        <v>0</v>
      </c>
      <c r="S236" s="197">
        <v>0</v>
      </c>
      <c r="T236" s="198">
        <f>S236*H236</f>
        <v>0</v>
      </c>
      <c r="U236" s="34"/>
      <c r="V236" s="34"/>
      <c r="W236" s="34"/>
      <c r="X236" s="34"/>
      <c r="Y236" s="34"/>
      <c r="Z236" s="34"/>
      <c r="AA236" s="34"/>
      <c r="AB236" s="34"/>
      <c r="AC236" s="34"/>
      <c r="AD236" s="34"/>
      <c r="AE236" s="34"/>
      <c r="AR236" s="199" t="s">
        <v>155</v>
      </c>
      <c r="AT236" s="199" t="s">
        <v>137</v>
      </c>
      <c r="AU236" s="199" t="s">
        <v>87</v>
      </c>
      <c r="AY236" s="17" t="s">
        <v>134</v>
      </c>
      <c r="BE236" s="200">
        <f>IF(N236="základní",J236,0)</f>
        <v>0</v>
      </c>
      <c r="BF236" s="200">
        <f>IF(N236="snížená",J236,0)</f>
        <v>0</v>
      </c>
      <c r="BG236" s="200">
        <f>IF(N236="zákl. přenesená",J236,0)</f>
        <v>0</v>
      </c>
      <c r="BH236" s="200">
        <f>IF(N236="sníž. přenesená",J236,0)</f>
        <v>0</v>
      </c>
      <c r="BI236" s="200">
        <f>IF(N236="nulová",J236,0)</f>
        <v>0</v>
      </c>
      <c r="BJ236" s="17" t="s">
        <v>87</v>
      </c>
      <c r="BK236" s="200">
        <f>ROUND(I236*H236,2)</f>
        <v>0</v>
      </c>
      <c r="BL236" s="17" t="s">
        <v>155</v>
      </c>
      <c r="BM236" s="199" t="s">
        <v>671</v>
      </c>
    </row>
    <row r="237" spans="1:47" s="2" customFormat="1" ht="10">
      <c r="A237" s="34"/>
      <c r="B237" s="35"/>
      <c r="C237" s="36"/>
      <c r="D237" s="201" t="s">
        <v>143</v>
      </c>
      <c r="E237" s="36"/>
      <c r="F237" s="202" t="s">
        <v>1191</v>
      </c>
      <c r="G237" s="36"/>
      <c r="H237" s="36"/>
      <c r="I237" s="203"/>
      <c r="J237" s="36"/>
      <c r="K237" s="36"/>
      <c r="L237" s="39"/>
      <c r="M237" s="204"/>
      <c r="N237" s="205"/>
      <c r="O237" s="71"/>
      <c r="P237" s="71"/>
      <c r="Q237" s="71"/>
      <c r="R237" s="71"/>
      <c r="S237" s="71"/>
      <c r="T237" s="72"/>
      <c r="U237" s="34"/>
      <c r="V237" s="34"/>
      <c r="W237" s="34"/>
      <c r="X237" s="34"/>
      <c r="Y237" s="34"/>
      <c r="Z237" s="34"/>
      <c r="AA237" s="34"/>
      <c r="AB237" s="34"/>
      <c r="AC237" s="34"/>
      <c r="AD237" s="34"/>
      <c r="AE237" s="34"/>
      <c r="AT237" s="17" t="s">
        <v>143</v>
      </c>
      <c r="AU237" s="17" t="s">
        <v>87</v>
      </c>
    </row>
    <row r="238" spans="1:47" s="2" customFormat="1" ht="18">
      <c r="A238" s="34"/>
      <c r="B238" s="35"/>
      <c r="C238" s="36"/>
      <c r="D238" s="201" t="s">
        <v>144</v>
      </c>
      <c r="E238" s="36"/>
      <c r="F238" s="206" t="s">
        <v>1189</v>
      </c>
      <c r="G238" s="36"/>
      <c r="H238" s="36"/>
      <c r="I238" s="203"/>
      <c r="J238" s="36"/>
      <c r="K238" s="36"/>
      <c r="L238" s="39"/>
      <c r="M238" s="204"/>
      <c r="N238" s="205"/>
      <c r="O238" s="71"/>
      <c r="P238" s="71"/>
      <c r="Q238" s="71"/>
      <c r="R238" s="71"/>
      <c r="S238" s="71"/>
      <c r="T238" s="72"/>
      <c r="U238" s="34"/>
      <c r="V238" s="34"/>
      <c r="W238" s="34"/>
      <c r="X238" s="34"/>
      <c r="Y238" s="34"/>
      <c r="Z238" s="34"/>
      <c r="AA238" s="34"/>
      <c r="AB238" s="34"/>
      <c r="AC238" s="34"/>
      <c r="AD238" s="34"/>
      <c r="AE238" s="34"/>
      <c r="AT238" s="17" t="s">
        <v>144</v>
      </c>
      <c r="AU238" s="17" t="s">
        <v>87</v>
      </c>
    </row>
    <row r="239" spans="2:63" s="12" customFormat="1" ht="22.75" customHeight="1">
      <c r="B239" s="171"/>
      <c r="C239" s="172"/>
      <c r="D239" s="173" t="s">
        <v>78</v>
      </c>
      <c r="E239" s="185" t="s">
        <v>1192</v>
      </c>
      <c r="F239" s="185" t="s">
        <v>1193</v>
      </c>
      <c r="G239" s="172"/>
      <c r="H239" s="172"/>
      <c r="I239" s="175"/>
      <c r="J239" s="186">
        <f>BK239</f>
        <v>0</v>
      </c>
      <c r="K239" s="172"/>
      <c r="L239" s="177"/>
      <c r="M239" s="178"/>
      <c r="N239" s="179"/>
      <c r="O239" s="179"/>
      <c r="P239" s="180">
        <f>SUM(P240:P267)</f>
        <v>0</v>
      </c>
      <c r="Q239" s="179"/>
      <c r="R239" s="180">
        <f>SUM(R240:R267)</f>
        <v>0</v>
      </c>
      <c r="S239" s="179"/>
      <c r="T239" s="181">
        <f>SUM(T240:T267)</f>
        <v>0</v>
      </c>
      <c r="AR239" s="182" t="s">
        <v>87</v>
      </c>
      <c r="AT239" s="183" t="s">
        <v>78</v>
      </c>
      <c r="AU239" s="183" t="s">
        <v>87</v>
      </c>
      <c r="AY239" s="182" t="s">
        <v>134</v>
      </c>
      <c r="BK239" s="184">
        <f>SUM(BK240:BK267)</f>
        <v>0</v>
      </c>
    </row>
    <row r="240" spans="1:65" s="2" customFormat="1" ht="24.15" customHeight="1">
      <c r="A240" s="34"/>
      <c r="B240" s="35"/>
      <c r="C240" s="187" t="s">
        <v>468</v>
      </c>
      <c r="D240" s="187" t="s">
        <v>137</v>
      </c>
      <c r="E240" s="188" t="s">
        <v>1194</v>
      </c>
      <c r="F240" s="189" t="s">
        <v>1195</v>
      </c>
      <c r="G240" s="190" t="s">
        <v>187</v>
      </c>
      <c r="H240" s="191">
        <v>5</v>
      </c>
      <c r="I240" s="192"/>
      <c r="J240" s="193">
        <f>ROUND(I240*H240,2)</f>
        <v>0</v>
      </c>
      <c r="K240" s="194"/>
      <c r="L240" s="39"/>
      <c r="M240" s="195" t="s">
        <v>1</v>
      </c>
      <c r="N240" s="196" t="s">
        <v>44</v>
      </c>
      <c r="O240" s="71"/>
      <c r="P240" s="197">
        <f>O240*H240</f>
        <v>0</v>
      </c>
      <c r="Q240" s="197">
        <v>0</v>
      </c>
      <c r="R240" s="197">
        <f>Q240*H240</f>
        <v>0</v>
      </c>
      <c r="S240" s="197">
        <v>0</v>
      </c>
      <c r="T240" s="198">
        <f>S240*H240</f>
        <v>0</v>
      </c>
      <c r="U240" s="34"/>
      <c r="V240" s="34"/>
      <c r="W240" s="34"/>
      <c r="X240" s="34"/>
      <c r="Y240" s="34"/>
      <c r="Z240" s="34"/>
      <c r="AA240" s="34"/>
      <c r="AB240" s="34"/>
      <c r="AC240" s="34"/>
      <c r="AD240" s="34"/>
      <c r="AE240" s="34"/>
      <c r="AR240" s="199" t="s">
        <v>155</v>
      </c>
      <c r="AT240" s="199" t="s">
        <v>137</v>
      </c>
      <c r="AU240" s="199" t="s">
        <v>89</v>
      </c>
      <c r="AY240" s="17" t="s">
        <v>134</v>
      </c>
      <c r="BE240" s="200">
        <f>IF(N240="základní",J240,0)</f>
        <v>0</v>
      </c>
      <c r="BF240" s="200">
        <f>IF(N240="snížená",J240,0)</f>
        <v>0</v>
      </c>
      <c r="BG240" s="200">
        <f>IF(N240="zákl. přenesená",J240,0)</f>
        <v>0</v>
      </c>
      <c r="BH240" s="200">
        <f>IF(N240="sníž. přenesená",J240,0)</f>
        <v>0</v>
      </c>
      <c r="BI240" s="200">
        <f>IF(N240="nulová",J240,0)</f>
        <v>0</v>
      </c>
      <c r="BJ240" s="17" t="s">
        <v>87</v>
      </c>
      <c r="BK240" s="200">
        <f>ROUND(I240*H240,2)</f>
        <v>0</v>
      </c>
      <c r="BL240" s="17" t="s">
        <v>155</v>
      </c>
      <c r="BM240" s="199" t="s">
        <v>687</v>
      </c>
    </row>
    <row r="241" spans="1:47" s="2" customFormat="1" ht="18">
      <c r="A241" s="34"/>
      <c r="B241" s="35"/>
      <c r="C241" s="36"/>
      <c r="D241" s="201" t="s">
        <v>143</v>
      </c>
      <c r="E241" s="36"/>
      <c r="F241" s="202" t="s">
        <v>1195</v>
      </c>
      <c r="G241" s="36"/>
      <c r="H241" s="36"/>
      <c r="I241" s="203"/>
      <c r="J241" s="36"/>
      <c r="K241" s="36"/>
      <c r="L241" s="39"/>
      <c r="M241" s="204"/>
      <c r="N241" s="205"/>
      <c r="O241" s="71"/>
      <c r="P241" s="71"/>
      <c r="Q241" s="71"/>
      <c r="R241" s="71"/>
      <c r="S241" s="71"/>
      <c r="T241" s="72"/>
      <c r="U241" s="34"/>
      <c r="V241" s="34"/>
      <c r="W241" s="34"/>
      <c r="X241" s="34"/>
      <c r="Y241" s="34"/>
      <c r="Z241" s="34"/>
      <c r="AA241" s="34"/>
      <c r="AB241" s="34"/>
      <c r="AC241" s="34"/>
      <c r="AD241" s="34"/>
      <c r="AE241" s="34"/>
      <c r="AT241" s="17" t="s">
        <v>143</v>
      </c>
      <c r="AU241" s="17" t="s">
        <v>89</v>
      </c>
    </row>
    <row r="242" spans="1:47" s="2" customFormat="1" ht="18">
      <c r="A242" s="34"/>
      <c r="B242" s="35"/>
      <c r="C242" s="36"/>
      <c r="D242" s="201" t="s">
        <v>181</v>
      </c>
      <c r="E242" s="36"/>
      <c r="F242" s="206" t="s">
        <v>1196</v>
      </c>
      <c r="G242" s="36"/>
      <c r="H242" s="36"/>
      <c r="I242" s="203"/>
      <c r="J242" s="36"/>
      <c r="K242" s="36"/>
      <c r="L242" s="39"/>
      <c r="M242" s="204"/>
      <c r="N242" s="205"/>
      <c r="O242" s="71"/>
      <c r="P242" s="71"/>
      <c r="Q242" s="71"/>
      <c r="R242" s="71"/>
      <c r="S242" s="71"/>
      <c r="T242" s="72"/>
      <c r="U242" s="34"/>
      <c r="V242" s="34"/>
      <c r="W242" s="34"/>
      <c r="X242" s="34"/>
      <c r="Y242" s="34"/>
      <c r="Z242" s="34"/>
      <c r="AA242" s="34"/>
      <c r="AB242" s="34"/>
      <c r="AC242" s="34"/>
      <c r="AD242" s="34"/>
      <c r="AE242" s="34"/>
      <c r="AT242" s="17" t="s">
        <v>181</v>
      </c>
      <c r="AU242" s="17" t="s">
        <v>89</v>
      </c>
    </row>
    <row r="243" spans="1:47" s="2" customFormat="1" ht="18">
      <c r="A243" s="34"/>
      <c r="B243" s="35"/>
      <c r="C243" s="36"/>
      <c r="D243" s="201" t="s">
        <v>144</v>
      </c>
      <c r="E243" s="36"/>
      <c r="F243" s="206" t="s">
        <v>1113</v>
      </c>
      <c r="G243" s="36"/>
      <c r="H243" s="36"/>
      <c r="I243" s="203"/>
      <c r="J243" s="36"/>
      <c r="K243" s="36"/>
      <c r="L243" s="39"/>
      <c r="M243" s="204"/>
      <c r="N243" s="205"/>
      <c r="O243" s="71"/>
      <c r="P243" s="71"/>
      <c r="Q243" s="71"/>
      <c r="R243" s="71"/>
      <c r="S243" s="71"/>
      <c r="T243" s="72"/>
      <c r="U243" s="34"/>
      <c r="V243" s="34"/>
      <c r="W243" s="34"/>
      <c r="X243" s="34"/>
      <c r="Y243" s="34"/>
      <c r="Z243" s="34"/>
      <c r="AA243" s="34"/>
      <c r="AB243" s="34"/>
      <c r="AC243" s="34"/>
      <c r="AD243" s="34"/>
      <c r="AE243" s="34"/>
      <c r="AT243" s="17" t="s">
        <v>144</v>
      </c>
      <c r="AU243" s="17" t="s">
        <v>89</v>
      </c>
    </row>
    <row r="244" spans="1:65" s="2" customFormat="1" ht="21.75" customHeight="1">
      <c r="A244" s="34"/>
      <c r="B244" s="35"/>
      <c r="C244" s="187" t="s">
        <v>478</v>
      </c>
      <c r="D244" s="187" t="s">
        <v>137</v>
      </c>
      <c r="E244" s="188" t="s">
        <v>1197</v>
      </c>
      <c r="F244" s="189" t="s">
        <v>1198</v>
      </c>
      <c r="G244" s="190" t="s">
        <v>187</v>
      </c>
      <c r="H244" s="191">
        <v>5</v>
      </c>
      <c r="I244" s="192"/>
      <c r="J244" s="193">
        <f>ROUND(I244*H244,2)</f>
        <v>0</v>
      </c>
      <c r="K244" s="194"/>
      <c r="L244" s="39"/>
      <c r="M244" s="195" t="s">
        <v>1</v>
      </c>
      <c r="N244" s="196" t="s">
        <v>44</v>
      </c>
      <c r="O244" s="71"/>
      <c r="P244" s="197">
        <f>O244*H244</f>
        <v>0</v>
      </c>
      <c r="Q244" s="197">
        <v>0</v>
      </c>
      <c r="R244" s="197">
        <f>Q244*H244</f>
        <v>0</v>
      </c>
      <c r="S244" s="197">
        <v>0</v>
      </c>
      <c r="T244" s="198">
        <f>S244*H244</f>
        <v>0</v>
      </c>
      <c r="U244" s="34"/>
      <c r="V244" s="34"/>
      <c r="W244" s="34"/>
      <c r="X244" s="34"/>
      <c r="Y244" s="34"/>
      <c r="Z244" s="34"/>
      <c r="AA244" s="34"/>
      <c r="AB244" s="34"/>
      <c r="AC244" s="34"/>
      <c r="AD244" s="34"/>
      <c r="AE244" s="34"/>
      <c r="AR244" s="199" t="s">
        <v>155</v>
      </c>
      <c r="AT244" s="199" t="s">
        <v>137</v>
      </c>
      <c r="AU244" s="199" t="s">
        <v>89</v>
      </c>
      <c r="AY244" s="17" t="s">
        <v>134</v>
      </c>
      <c r="BE244" s="200">
        <f>IF(N244="základní",J244,0)</f>
        <v>0</v>
      </c>
      <c r="BF244" s="200">
        <f>IF(N244="snížená",J244,0)</f>
        <v>0</v>
      </c>
      <c r="BG244" s="200">
        <f>IF(N244="zákl. přenesená",J244,0)</f>
        <v>0</v>
      </c>
      <c r="BH244" s="200">
        <f>IF(N244="sníž. přenesená",J244,0)</f>
        <v>0</v>
      </c>
      <c r="BI244" s="200">
        <f>IF(N244="nulová",J244,0)</f>
        <v>0</v>
      </c>
      <c r="BJ244" s="17" t="s">
        <v>87</v>
      </c>
      <c r="BK244" s="200">
        <f>ROUND(I244*H244,2)</f>
        <v>0</v>
      </c>
      <c r="BL244" s="17" t="s">
        <v>155</v>
      </c>
      <c r="BM244" s="199" t="s">
        <v>703</v>
      </c>
    </row>
    <row r="245" spans="1:47" s="2" customFormat="1" ht="10">
      <c r="A245" s="34"/>
      <c r="B245" s="35"/>
      <c r="C245" s="36"/>
      <c r="D245" s="201" t="s">
        <v>143</v>
      </c>
      <c r="E245" s="36"/>
      <c r="F245" s="202" t="s">
        <v>1198</v>
      </c>
      <c r="G245" s="36"/>
      <c r="H245" s="36"/>
      <c r="I245" s="203"/>
      <c r="J245" s="36"/>
      <c r="K245" s="36"/>
      <c r="L245" s="39"/>
      <c r="M245" s="204"/>
      <c r="N245" s="205"/>
      <c r="O245" s="71"/>
      <c r="P245" s="71"/>
      <c r="Q245" s="71"/>
      <c r="R245" s="71"/>
      <c r="S245" s="71"/>
      <c r="T245" s="72"/>
      <c r="U245" s="34"/>
      <c r="V245" s="34"/>
      <c r="W245" s="34"/>
      <c r="X245" s="34"/>
      <c r="Y245" s="34"/>
      <c r="Z245" s="34"/>
      <c r="AA245" s="34"/>
      <c r="AB245" s="34"/>
      <c r="AC245" s="34"/>
      <c r="AD245" s="34"/>
      <c r="AE245" s="34"/>
      <c r="AT245" s="17" t="s">
        <v>143</v>
      </c>
      <c r="AU245" s="17" t="s">
        <v>89</v>
      </c>
    </row>
    <row r="246" spans="1:47" s="2" customFormat="1" ht="18">
      <c r="A246" s="34"/>
      <c r="B246" s="35"/>
      <c r="C246" s="36"/>
      <c r="D246" s="201" t="s">
        <v>181</v>
      </c>
      <c r="E246" s="36"/>
      <c r="F246" s="206" t="s">
        <v>1199</v>
      </c>
      <c r="G246" s="36"/>
      <c r="H246" s="36"/>
      <c r="I246" s="203"/>
      <c r="J246" s="36"/>
      <c r="K246" s="36"/>
      <c r="L246" s="39"/>
      <c r="M246" s="204"/>
      <c r="N246" s="205"/>
      <c r="O246" s="71"/>
      <c r="P246" s="71"/>
      <c r="Q246" s="71"/>
      <c r="R246" s="71"/>
      <c r="S246" s="71"/>
      <c r="T246" s="72"/>
      <c r="U246" s="34"/>
      <c r="V246" s="34"/>
      <c r="W246" s="34"/>
      <c r="X246" s="34"/>
      <c r="Y246" s="34"/>
      <c r="Z246" s="34"/>
      <c r="AA246" s="34"/>
      <c r="AB246" s="34"/>
      <c r="AC246" s="34"/>
      <c r="AD246" s="34"/>
      <c r="AE246" s="34"/>
      <c r="AT246" s="17" t="s">
        <v>181</v>
      </c>
      <c r="AU246" s="17" t="s">
        <v>89</v>
      </c>
    </row>
    <row r="247" spans="1:47" s="2" customFormat="1" ht="18">
      <c r="A247" s="34"/>
      <c r="B247" s="35"/>
      <c r="C247" s="36"/>
      <c r="D247" s="201" t="s">
        <v>144</v>
      </c>
      <c r="E247" s="36"/>
      <c r="F247" s="206" t="s">
        <v>1113</v>
      </c>
      <c r="G247" s="36"/>
      <c r="H247" s="36"/>
      <c r="I247" s="203"/>
      <c r="J247" s="36"/>
      <c r="K247" s="36"/>
      <c r="L247" s="39"/>
      <c r="M247" s="204"/>
      <c r="N247" s="205"/>
      <c r="O247" s="71"/>
      <c r="P247" s="71"/>
      <c r="Q247" s="71"/>
      <c r="R247" s="71"/>
      <c r="S247" s="71"/>
      <c r="T247" s="72"/>
      <c r="U247" s="34"/>
      <c r="V247" s="34"/>
      <c r="W247" s="34"/>
      <c r="X247" s="34"/>
      <c r="Y247" s="34"/>
      <c r="Z247" s="34"/>
      <c r="AA247" s="34"/>
      <c r="AB247" s="34"/>
      <c r="AC247" s="34"/>
      <c r="AD247" s="34"/>
      <c r="AE247" s="34"/>
      <c r="AT247" s="17" t="s">
        <v>144</v>
      </c>
      <c r="AU247" s="17" t="s">
        <v>89</v>
      </c>
    </row>
    <row r="248" spans="1:65" s="2" customFormat="1" ht="21.75" customHeight="1">
      <c r="A248" s="34"/>
      <c r="B248" s="35"/>
      <c r="C248" s="187" t="s">
        <v>484</v>
      </c>
      <c r="D248" s="187" t="s">
        <v>137</v>
      </c>
      <c r="E248" s="188" t="s">
        <v>1200</v>
      </c>
      <c r="F248" s="189" t="s">
        <v>1201</v>
      </c>
      <c r="G248" s="190" t="s">
        <v>187</v>
      </c>
      <c r="H248" s="191">
        <v>5</v>
      </c>
      <c r="I248" s="192"/>
      <c r="J248" s="193">
        <f>ROUND(I248*H248,2)</f>
        <v>0</v>
      </c>
      <c r="K248" s="194"/>
      <c r="L248" s="39"/>
      <c r="M248" s="195" t="s">
        <v>1</v>
      </c>
      <c r="N248" s="196" t="s">
        <v>44</v>
      </c>
      <c r="O248" s="71"/>
      <c r="P248" s="197">
        <f>O248*H248</f>
        <v>0</v>
      </c>
      <c r="Q248" s="197">
        <v>0</v>
      </c>
      <c r="R248" s="197">
        <f>Q248*H248</f>
        <v>0</v>
      </c>
      <c r="S248" s="197">
        <v>0</v>
      </c>
      <c r="T248" s="198">
        <f>S248*H248</f>
        <v>0</v>
      </c>
      <c r="U248" s="34"/>
      <c r="V248" s="34"/>
      <c r="W248" s="34"/>
      <c r="X248" s="34"/>
      <c r="Y248" s="34"/>
      <c r="Z248" s="34"/>
      <c r="AA248" s="34"/>
      <c r="AB248" s="34"/>
      <c r="AC248" s="34"/>
      <c r="AD248" s="34"/>
      <c r="AE248" s="34"/>
      <c r="AR248" s="199" t="s">
        <v>155</v>
      </c>
      <c r="AT248" s="199" t="s">
        <v>137</v>
      </c>
      <c r="AU248" s="199" t="s">
        <v>89</v>
      </c>
      <c r="AY248" s="17" t="s">
        <v>134</v>
      </c>
      <c r="BE248" s="200">
        <f>IF(N248="základní",J248,0)</f>
        <v>0</v>
      </c>
      <c r="BF248" s="200">
        <f>IF(N248="snížená",J248,0)</f>
        <v>0</v>
      </c>
      <c r="BG248" s="200">
        <f>IF(N248="zákl. přenesená",J248,0)</f>
        <v>0</v>
      </c>
      <c r="BH248" s="200">
        <f>IF(N248="sníž. přenesená",J248,0)</f>
        <v>0</v>
      </c>
      <c r="BI248" s="200">
        <f>IF(N248="nulová",J248,0)</f>
        <v>0</v>
      </c>
      <c r="BJ248" s="17" t="s">
        <v>87</v>
      </c>
      <c r="BK248" s="200">
        <f>ROUND(I248*H248,2)</f>
        <v>0</v>
      </c>
      <c r="BL248" s="17" t="s">
        <v>155</v>
      </c>
      <c r="BM248" s="199" t="s">
        <v>1202</v>
      </c>
    </row>
    <row r="249" spans="1:47" s="2" customFormat="1" ht="10">
      <c r="A249" s="34"/>
      <c r="B249" s="35"/>
      <c r="C249" s="36"/>
      <c r="D249" s="201" t="s">
        <v>143</v>
      </c>
      <c r="E249" s="36"/>
      <c r="F249" s="202" t="s">
        <v>1201</v>
      </c>
      <c r="G249" s="36"/>
      <c r="H249" s="36"/>
      <c r="I249" s="203"/>
      <c r="J249" s="36"/>
      <c r="K249" s="36"/>
      <c r="L249" s="39"/>
      <c r="M249" s="204"/>
      <c r="N249" s="205"/>
      <c r="O249" s="71"/>
      <c r="P249" s="71"/>
      <c r="Q249" s="71"/>
      <c r="R249" s="71"/>
      <c r="S249" s="71"/>
      <c r="T249" s="72"/>
      <c r="U249" s="34"/>
      <c r="V249" s="34"/>
      <c r="W249" s="34"/>
      <c r="X249" s="34"/>
      <c r="Y249" s="34"/>
      <c r="Z249" s="34"/>
      <c r="AA249" s="34"/>
      <c r="AB249" s="34"/>
      <c r="AC249" s="34"/>
      <c r="AD249" s="34"/>
      <c r="AE249" s="34"/>
      <c r="AT249" s="17" t="s">
        <v>143</v>
      </c>
      <c r="AU249" s="17" t="s">
        <v>89</v>
      </c>
    </row>
    <row r="250" spans="1:47" s="2" customFormat="1" ht="18">
      <c r="A250" s="34"/>
      <c r="B250" s="35"/>
      <c r="C250" s="36"/>
      <c r="D250" s="201" t="s">
        <v>144</v>
      </c>
      <c r="E250" s="36"/>
      <c r="F250" s="206" t="s">
        <v>1113</v>
      </c>
      <c r="G250" s="36"/>
      <c r="H250" s="36"/>
      <c r="I250" s="203"/>
      <c r="J250" s="36"/>
      <c r="K250" s="36"/>
      <c r="L250" s="39"/>
      <c r="M250" s="204"/>
      <c r="N250" s="205"/>
      <c r="O250" s="71"/>
      <c r="P250" s="71"/>
      <c r="Q250" s="71"/>
      <c r="R250" s="71"/>
      <c r="S250" s="71"/>
      <c r="T250" s="72"/>
      <c r="U250" s="34"/>
      <c r="V250" s="34"/>
      <c r="W250" s="34"/>
      <c r="X250" s="34"/>
      <c r="Y250" s="34"/>
      <c r="Z250" s="34"/>
      <c r="AA250" s="34"/>
      <c r="AB250" s="34"/>
      <c r="AC250" s="34"/>
      <c r="AD250" s="34"/>
      <c r="AE250" s="34"/>
      <c r="AT250" s="17" t="s">
        <v>144</v>
      </c>
      <c r="AU250" s="17" t="s">
        <v>89</v>
      </c>
    </row>
    <row r="251" spans="1:65" s="2" customFormat="1" ht="24.15" customHeight="1">
      <c r="A251" s="34"/>
      <c r="B251" s="35"/>
      <c r="C251" s="187" t="s">
        <v>488</v>
      </c>
      <c r="D251" s="187" t="s">
        <v>137</v>
      </c>
      <c r="E251" s="188" t="s">
        <v>1203</v>
      </c>
      <c r="F251" s="189" t="s">
        <v>1204</v>
      </c>
      <c r="G251" s="190" t="s">
        <v>250</v>
      </c>
      <c r="H251" s="191">
        <v>40</v>
      </c>
      <c r="I251" s="192"/>
      <c r="J251" s="193">
        <f>ROUND(I251*H251,2)</f>
        <v>0</v>
      </c>
      <c r="K251" s="194"/>
      <c r="L251" s="39"/>
      <c r="M251" s="195" t="s">
        <v>1</v>
      </c>
      <c r="N251" s="196" t="s">
        <v>44</v>
      </c>
      <c r="O251" s="71"/>
      <c r="P251" s="197">
        <f>O251*H251</f>
        <v>0</v>
      </c>
      <c r="Q251" s="197">
        <v>0</v>
      </c>
      <c r="R251" s="197">
        <f>Q251*H251</f>
        <v>0</v>
      </c>
      <c r="S251" s="197">
        <v>0</v>
      </c>
      <c r="T251" s="198">
        <f>S251*H251</f>
        <v>0</v>
      </c>
      <c r="U251" s="34"/>
      <c r="V251" s="34"/>
      <c r="W251" s="34"/>
      <c r="X251" s="34"/>
      <c r="Y251" s="34"/>
      <c r="Z251" s="34"/>
      <c r="AA251" s="34"/>
      <c r="AB251" s="34"/>
      <c r="AC251" s="34"/>
      <c r="AD251" s="34"/>
      <c r="AE251" s="34"/>
      <c r="AR251" s="199" t="s">
        <v>155</v>
      </c>
      <c r="AT251" s="199" t="s">
        <v>137</v>
      </c>
      <c r="AU251" s="199" t="s">
        <v>89</v>
      </c>
      <c r="AY251" s="17" t="s">
        <v>134</v>
      </c>
      <c r="BE251" s="200">
        <f>IF(N251="základní",J251,0)</f>
        <v>0</v>
      </c>
      <c r="BF251" s="200">
        <f>IF(N251="snížená",J251,0)</f>
        <v>0</v>
      </c>
      <c r="BG251" s="200">
        <f>IF(N251="zákl. přenesená",J251,0)</f>
        <v>0</v>
      </c>
      <c r="BH251" s="200">
        <f>IF(N251="sníž. přenesená",J251,0)</f>
        <v>0</v>
      </c>
      <c r="BI251" s="200">
        <f>IF(N251="nulová",J251,0)</f>
        <v>0</v>
      </c>
      <c r="BJ251" s="17" t="s">
        <v>87</v>
      </c>
      <c r="BK251" s="200">
        <f>ROUND(I251*H251,2)</f>
        <v>0</v>
      </c>
      <c r="BL251" s="17" t="s">
        <v>155</v>
      </c>
      <c r="BM251" s="199" t="s">
        <v>1205</v>
      </c>
    </row>
    <row r="252" spans="1:47" s="2" customFormat="1" ht="10">
      <c r="A252" s="34"/>
      <c r="B252" s="35"/>
      <c r="C252" s="36"/>
      <c r="D252" s="201" t="s">
        <v>143</v>
      </c>
      <c r="E252" s="36"/>
      <c r="F252" s="202" t="s">
        <v>1204</v>
      </c>
      <c r="G252" s="36"/>
      <c r="H252" s="36"/>
      <c r="I252" s="203"/>
      <c r="J252" s="36"/>
      <c r="K252" s="36"/>
      <c r="L252" s="39"/>
      <c r="M252" s="204"/>
      <c r="N252" s="205"/>
      <c r="O252" s="71"/>
      <c r="P252" s="71"/>
      <c r="Q252" s="71"/>
      <c r="R252" s="71"/>
      <c r="S252" s="71"/>
      <c r="T252" s="72"/>
      <c r="U252" s="34"/>
      <c r="V252" s="34"/>
      <c r="W252" s="34"/>
      <c r="X252" s="34"/>
      <c r="Y252" s="34"/>
      <c r="Z252" s="34"/>
      <c r="AA252" s="34"/>
      <c r="AB252" s="34"/>
      <c r="AC252" s="34"/>
      <c r="AD252" s="34"/>
      <c r="AE252" s="34"/>
      <c r="AT252" s="17" t="s">
        <v>143</v>
      </c>
      <c r="AU252" s="17" t="s">
        <v>89</v>
      </c>
    </row>
    <row r="253" spans="1:47" s="2" customFormat="1" ht="18">
      <c r="A253" s="34"/>
      <c r="B253" s="35"/>
      <c r="C253" s="36"/>
      <c r="D253" s="201" t="s">
        <v>181</v>
      </c>
      <c r="E253" s="36"/>
      <c r="F253" s="206" t="s">
        <v>1090</v>
      </c>
      <c r="G253" s="36"/>
      <c r="H253" s="36"/>
      <c r="I253" s="203"/>
      <c r="J253" s="36"/>
      <c r="K253" s="36"/>
      <c r="L253" s="39"/>
      <c r="M253" s="204"/>
      <c r="N253" s="205"/>
      <c r="O253" s="71"/>
      <c r="P253" s="71"/>
      <c r="Q253" s="71"/>
      <c r="R253" s="71"/>
      <c r="S253" s="71"/>
      <c r="T253" s="72"/>
      <c r="U253" s="34"/>
      <c r="V253" s="34"/>
      <c r="W253" s="34"/>
      <c r="X253" s="34"/>
      <c r="Y253" s="34"/>
      <c r="Z253" s="34"/>
      <c r="AA253" s="34"/>
      <c r="AB253" s="34"/>
      <c r="AC253" s="34"/>
      <c r="AD253" s="34"/>
      <c r="AE253" s="34"/>
      <c r="AT253" s="17" t="s">
        <v>181</v>
      </c>
      <c r="AU253" s="17" t="s">
        <v>89</v>
      </c>
    </row>
    <row r="254" spans="1:47" s="2" customFormat="1" ht="18">
      <c r="A254" s="34"/>
      <c r="B254" s="35"/>
      <c r="C254" s="36"/>
      <c r="D254" s="201" t="s">
        <v>144</v>
      </c>
      <c r="E254" s="36"/>
      <c r="F254" s="206" t="s">
        <v>1206</v>
      </c>
      <c r="G254" s="36"/>
      <c r="H254" s="36"/>
      <c r="I254" s="203"/>
      <c r="J254" s="36"/>
      <c r="K254" s="36"/>
      <c r="L254" s="39"/>
      <c r="M254" s="204"/>
      <c r="N254" s="205"/>
      <c r="O254" s="71"/>
      <c r="P254" s="71"/>
      <c r="Q254" s="71"/>
      <c r="R254" s="71"/>
      <c r="S254" s="71"/>
      <c r="T254" s="72"/>
      <c r="U254" s="34"/>
      <c r="V254" s="34"/>
      <c r="W254" s="34"/>
      <c r="X254" s="34"/>
      <c r="Y254" s="34"/>
      <c r="Z254" s="34"/>
      <c r="AA254" s="34"/>
      <c r="AB254" s="34"/>
      <c r="AC254" s="34"/>
      <c r="AD254" s="34"/>
      <c r="AE254" s="34"/>
      <c r="AT254" s="17" t="s">
        <v>144</v>
      </c>
      <c r="AU254" s="17" t="s">
        <v>89</v>
      </c>
    </row>
    <row r="255" spans="1:65" s="2" customFormat="1" ht="16.5" customHeight="1">
      <c r="A255" s="34"/>
      <c r="B255" s="35"/>
      <c r="C255" s="187" t="s">
        <v>492</v>
      </c>
      <c r="D255" s="187" t="s">
        <v>137</v>
      </c>
      <c r="E255" s="188" t="s">
        <v>1207</v>
      </c>
      <c r="F255" s="189" t="s">
        <v>1208</v>
      </c>
      <c r="G255" s="190" t="s">
        <v>1177</v>
      </c>
      <c r="H255" s="191">
        <v>10</v>
      </c>
      <c r="I255" s="192"/>
      <c r="J255" s="193">
        <f>ROUND(I255*H255,2)</f>
        <v>0</v>
      </c>
      <c r="K255" s="194"/>
      <c r="L255" s="39"/>
      <c r="M255" s="195" t="s">
        <v>1</v>
      </c>
      <c r="N255" s="196" t="s">
        <v>44</v>
      </c>
      <c r="O255" s="71"/>
      <c r="P255" s="197">
        <f>O255*H255</f>
        <v>0</v>
      </c>
      <c r="Q255" s="197">
        <v>0</v>
      </c>
      <c r="R255" s="197">
        <f>Q255*H255</f>
        <v>0</v>
      </c>
      <c r="S255" s="197">
        <v>0</v>
      </c>
      <c r="T255" s="198">
        <f>S255*H255</f>
        <v>0</v>
      </c>
      <c r="U255" s="34"/>
      <c r="V255" s="34"/>
      <c r="W255" s="34"/>
      <c r="X255" s="34"/>
      <c r="Y255" s="34"/>
      <c r="Z255" s="34"/>
      <c r="AA255" s="34"/>
      <c r="AB255" s="34"/>
      <c r="AC255" s="34"/>
      <c r="AD255" s="34"/>
      <c r="AE255" s="34"/>
      <c r="AR255" s="199" t="s">
        <v>155</v>
      </c>
      <c r="AT255" s="199" t="s">
        <v>137</v>
      </c>
      <c r="AU255" s="199" t="s">
        <v>89</v>
      </c>
      <c r="AY255" s="17" t="s">
        <v>134</v>
      </c>
      <c r="BE255" s="200">
        <f>IF(N255="základní",J255,0)</f>
        <v>0</v>
      </c>
      <c r="BF255" s="200">
        <f>IF(N255="snížená",J255,0)</f>
        <v>0</v>
      </c>
      <c r="BG255" s="200">
        <f>IF(N255="zákl. přenesená",J255,0)</f>
        <v>0</v>
      </c>
      <c r="BH255" s="200">
        <f>IF(N255="sníž. přenesená",J255,0)</f>
        <v>0</v>
      </c>
      <c r="BI255" s="200">
        <f>IF(N255="nulová",J255,0)</f>
        <v>0</v>
      </c>
      <c r="BJ255" s="17" t="s">
        <v>87</v>
      </c>
      <c r="BK255" s="200">
        <f>ROUND(I255*H255,2)</f>
        <v>0</v>
      </c>
      <c r="BL255" s="17" t="s">
        <v>155</v>
      </c>
      <c r="BM255" s="199" t="s">
        <v>1209</v>
      </c>
    </row>
    <row r="256" spans="1:47" s="2" customFormat="1" ht="10">
      <c r="A256" s="34"/>
      <c r="B256" s="35"/>
      <c r="C256" s="36"/>
      <c r="D256" s="201" t="s">
        <v>143</v>
      </c>
      <c r="E256" s="36"/>
      <c r="F256" s="202" t="s">
        <v>1208</v>
      </c>
      <c r="G256" s="36"/>
      <c r="H256" s="36"/>
      <c r="I256" s="203"/>
      <c r="J256" s="36"/>
      <c r="K256" s="36"/>
      <c r="L256" s="39"/>
      <c r="M256" s="204"/>
      <c r="N256" s="205"/>
      <c r="O256" s="71"/>
      <c r="P256" s="71"/>
      <c r="Q256" s="71"/>
      <c r="R256" s="71"/>
      <c r="S256" s="71"/>
      <c r="T256" s="72"/>
      <c r="U256" s="34"/>
      <c r="V256" s="34"/>
      <c r="W256" s="34"/>
      <c r="X256" s="34"/>
      <c r="Y256" s="34"/>
      <c r="Z256" s="34"/>
      <c r="AA256" s="34"/>
      <c r="AB256" s="34"/>
      <c r="AC256" s="34"/>
      <c r="AD256" s="34"/>
      <c r="AE256" s="34"/>
      <c r="AT256" s="17" t="s">
        <v>143</v>
      </c>
      <c r="AU256" s="17" t="s">
        <v>89</v>
      </c>
    </row>
    <row r="257" spans="1:47" s="2" customFormat="1" ht="18">
      <c r="A257" s="34"/>
      <c r="B257" s="35"/>
      <c r="C257" s="36"/>
      <c r="D257" s="201" t="s">
        <v>181</v>
      </c>
      <c r="E257" s="36"/>
      <c r="F257" s="206" t="s">
        <v>1166</v>
      </c>
      <c r="G257" s="36"/>
      <c r="H257" s="36"/>
      <c r="I257" s="203"/>
      <c r="J257" s="36"/>
      <c r="K257" s="36"/>
      <c r="L257" s="39"/>
      <c r="M257" s="204"/>
      <c r="N257" s="205"/>
      <c r="O257" s="71"/>
      <c r="P257" s="71"/>
      <c r="Q257" s="71"/>
      <c r="R257" s="71"/>
      <c r="S257" s="71"/>
      <c r="T257" s="72"/>
      <c r="U257" s="34"/>
      <c r="V257" s="34"/>
      <c r="W257" s="34"/>
      <c r="X257" s="34"/>
      <c r="Y257" s="34"/>
      <c r="Z257" s="34"/>
      <c r="AA257" s="34"/>
      <c r="AB257" s="34"/>
      <c r="AC257" s="34"/>
      <c r="AD257" s="34"/>
      <c r="AE257" s="34"/>
      <c r="AT257" s="17" t="s">
        <v>181</v>
      </c>
      <c r="AU257" s="17" t="s">
        <v>89</v>
      </c>
    </row>
    <row r="258" spans="1:47" s="2" customFormat="1" ht="18">
      <c r="A258" s="34"/>
      <c r="B258" s="35"/>
      <c r="C258" s="36"/>
      <c r="D258" s="201" t="s">
        <v>144</v>
      </c>
      <c r="E258" s="36"/>
      <c r="F258" s="206" t="s">
        <v>1210</v>
      </c>
      <c r="G258" s="36"/>
      <c r="H258" s="36"/>
      <c r="I258" s="203"/>
      <c r="J258" s="36"/>
      <c r="K258" s="36"/>
      <c r="L258" s="39"/>
      <c r="M258" s="204"/>
      <c r="N258" s="205"/>
      <c r="O258" s="71"/>
      <c r="P258" s="71"/>
      <c r="Q258" s="71"/>
      <c r="R258" s="71"/>
      <c r="S258" s="71"/>
      <c r="T258" s="72"/>
      <c r="U258" s="34"/>
      <c r="V258" s="34"/>
      <c r="W258" s="34"/>
      <c r="X258" s="34"/>
      <c r="Y258" s="34"/>
      <c r="Z258" s="34"/>
      <c r="AA258" s="34"/>
      <c r="AB258" s="34"/>
      <c r="AC258" s="34"/>
      <c r="AD258" s="34"/>
      <c r="AE258" s="34"/>
      <c r="AT258" s="17" t="s">
        <v>144</v>
      </c>
      <c r="AU258" s="17" t="s">
        <v>89</v>
      </c>
    </row>
    <row r="259" spans="1:65" s="2" customFormat="1" ht="16.5" customHeight="1">
      <c r="A259" s="34"/>
      <c r="B259" s="35"/>
      <c r="C259" s="187" t="s">
        <v>499</v>
      </c>
      <c r="D259" s="187" t="s">
        <v>137</v>
      </c>
      <c r="E259" s="188" t="s">
        <v>1167</v>
      </c>
      <c r="F259" s="189" t="s">
        <v>1168</v>
      </c>
      <c r="G259" s="190" t="s">
        <v>1169</v>
      </c>
      <c r="H259" s="191">
        <v>60</v>
      </c>
      <c r="I259" s="192"/>
      <c r="J259" s="193">
        <f>ROUND(I259*H259,2)</f>
        <v>0</v>
      </c>
      <c r="K259" s="194"/>
      <c r="L259" s="39"/>
      <c r="M259" s="195" t="s">
        <v>1</v>
      </c>
      <c r="N259" s="196" t="s">
        <v>44</v>
      </c>
      <c r="O259" s="71"/>
      <c r="P259" s="197">
        <f>O259*H259</f>
        <v>0</v>
      </c>
      <c r="Q259" s="197">
        <v>0</v>
      </c>
      <c r="R259" s="197">
        <f>Q259*H259</f>
        <v>0</v>
      </c>
      <c r="S259" s="197">
        <v>0</v>
      </c>
      <c r="T259" s="198">
        <f>S259*H259</f>
        <v>0</v>
      </c>
      <c r="U259" s="34"/>
      <c r="V259" s="34"/>
      <c r="W259" s="34"/>
      <c r="X259" s="34"/>
      <c r="Y259" s="34"/>
      <c r="Z259" s="34"/>
      <c r="AA259" s="34"/>
      <c r="AB259" s="34"/>
      <c r="AC259" s="34"/>
      <c r="AD259" s="34"/>
      <c r="AE259" s="34"/>
      <c r="AR259" s="199" t="s">
        <v>155</v>
      </c>
      <c r="AT259" s="199" t="s">
        <v>137</v>
      </c>
      <c r="AU259" s="199" t="s">
        <v>89</v>
      </c>
      <c r="AY259" s="17" t="s">
        <v>134</v>
      </c>
      <c r="BE259" s="200">
        <f>IF(N259="základní",J259,0)</f>
        <v>0</v>
      </c>
      <c r="BF259" s="200">
        <f>IF(N259="snížená",J259,0)</f>
        <v>0</v>
      </c>
      <c r="BG259" s="200">
        <f>IF(N259="zákl. přenesená",J259,0)</f>
        <v>0</v>
      </c>
      <c r="BH259" s="200">
        <f>IF(N259="sníž. přenesená",J259,0)</f>
        <v>0</v>
      </c>
      <c r="BI259" s="200">
        <f>IF(N259="nulová",J259,0)</f>
        <v>0</v>
      </c>
      <c r="BJ259" s="17" t="s">
        <v>87</v>
      </c>
      <c r="BK259" s="200">
        <f>ROUND(I259*H259,2)</f>
        <v>0</v>
      </c>
      <c r="BL259" s="17" t="s">
        <v>155</v>
      </c>
      <c r="BM259" s="199" t="s">
        <v>1211</v>
      </c>
    </row>
    <row r="260" spans="1:47" s="2" customFormat="1" ht="10">
      <c r="A260" s="34"/>
      <c r="B260" s="35"/>
      <c r="C260" s="36"/>
      <c r="D260" s="201" t="s">
        <v>143</v>
      </c>
      <c r="E260" s="36"/>
      <c r="F260" s="202" t="s">
        <v>1168</v>
      </c>
      <c r="G260" s="36"/>
      <c r="H260" s="36"/>
      <c r="I260" s="203"/>
      <c r="J260" s="36"/>
      <c r="K260" s="36"/>
      <c r="L260" s="39"/>
      <c r="M260" s="204"/>
      <c r="N260" s="205"/>
      <c r="O260" s="71"/>
      <c r="P260" s="71"/>
      <c r="Q260" s="71"/>
      <c r="R260" s="71"/>
      <c r="S260" s="71"/>
      <c r="T260" s="72"/>
      <c r="U260" s="34"/>
      <c r="V260" s="34"/>
      <c r="W260" s="34"/>
      <c r="X260" s="34"/>
      <c r="Y260" s="34"/>
      <c r="Z260" s="34"/>
      <c r="AA260" s="34"/>
      <c r="AB260" s="34"/>
      <c r="AC260" s="34"/>
      <c r="AD260" s="34"/>
      <c r="AE260" s="34"/>
      <c r="AT260" s="17" t="s">
        <v>143</v>
      </c>
      <c r="AU260" s="17" t="s">
        <v>89</v>
      </c>
    </row>
    <row r="261" spans="1:47" s="2" customFormat="1" ht="18">
      <c r="A261" s="34"/>
      <c r="B261" s="35"/>
      <c r="C261" s="36"/>
      <c r="D261" s="201" t="s">
        <v>144</v>
      </c>
      <c r="E261" s="36"/>
      <c r="F261" s="206" t="s">
        <v>1170</v>
      </c>
      <c r="G261" s="36"/>
      <c r="H261" s="36"/>
      <c r="I261" s="203"/>
      <c r="J261" s="36"/>
      <c r="K261" s="36"/>
      <c r="L261" s="39"/>
      <c r="M261" s="204"/>
      <c r="N261" s="205"/>
      <c r="O261" s="71"/>
      <c r="P261" s="71"/>
      <c r="Q261" s="71"/>
      <c r="R261" s="71"/>
      <c r="S261" s="71"/>
      <c r="T261" s="72"/>
      <c r="U261" s="34"/>
      <c r="V261" s="34"/>
      <c r="W261" s="34"/>
      <c r="X261" s="34"/>
      <c r="Y261" s="34"/>
      <c r="Z261" s="34"/>
      <c r="AA261" s="34"/>
      <c r="AB261" s="34"/>
      <c r="AC261" s="34"/>
      <c r="AD261" s="34"/>
      <c r="AE261" s="34"/>
      <c r="AT261" s="17" t="s">
        <v>144</v>
      </c>
      <c r="AU261" s="17" t="s">
        <v>89</v>
      </c>
    </row>
    <row r="262" spans="1:65" s="2" customFormat="1" ht="16.5" customHeight="1">
      <c r="A262" s="34"/>
      <c r="B262" s="35"/>
      <c r="C262" s="187" t="s">
        <v>506</v>
      </c>
      <c r="D262" s="187" t="s">
        <v>137</v>
      </c>
      <c r="E262" s="188" t="s">
        <v>1212</v>
      </c>
      <c r="F262" s="189" t="s">
        <v>1213</v>
      </c>
      <c r="G262" s="190" t="s">
        <v>1177</v>
      </c>
      <c r="H262" s="191">
        <v>10</v>
      </c>
      <c r="I262" s="192"/>
      <c r="J262" s="193">
        <f>ROUND(I262*H262,2)</f>
        <v>0</v>
      </c>
      <c r="K262" s="194"/>
      <c r="L262" s="39"/>
      <c r="M262" s="195" t="s">
        <v>1</v>
      </c>
      <c r="N262" s="196" t="s">
        <v>44</v>
      </c>
      <c r="O262" s="71"/>
      <c r="P262" s="197">
        <f>O262*H262</f>
        <v>0</v>
      </c>
      <c r="Q262" s="197">
        <v>0</v>
      </c>
      <c r="R262" s="197">
        <f>Q262*H262</f>
        <v>0</v>
      </c>
      <c r="S262" s="197">
        <v>0</v>
      </c>
      <c r="T262" s="198">
        <f>S262*H262</f>
        <v>0</v>
      </c>
      <c r="U262" s="34"/>
      <c r="V262" s="34"/>
      <c r="W262" s="34"/>
      <c r="X262" s="34"/>
      <c r="Y262" s="34"/>
      <c r="Z262" s="34"/>
      <c r="AA262" s="34"/>
      <c r="AB262" s="34"/>
      <c r="AC262" s="34"/>
      <c r="AD262" s="34"/>
      <c r="AE262" s="34"/>
      <c r="AR262" s="199" t="s">
        <v>155</v>
      </c>
      <c r="AT262" s="199" t="s">
        <v>137</v>
      </c>
      <c r="AU262" s="199" t="s">
        <v>89</v>
      </c>
      <c r="AY262" s="17" t="s">
        <v>134</v>
      </c>
      <c r="BE262" s="200">
        <f>IF(N262="základní",J262,0)</f>
        <v>0</v>
      </c>
      <c r="BF262" s="200">
        <f>IF(N262="snížená",J262,0)</f>
        <v>0</v>
      </c>
      <c r="BG262" s="200">
        <f>IF(N262="zákl. přenesená",J262,0)</f>
        <v>0</v>
      </c>
      <c r="BH262" s="200">
        <f>IF(N262="sníž. přenesená",J262,0)</f>
        <v>0</v>
      </c>
      <c r="BI262" s="200">
        <f>IF(N262="nulová",J262,0)</f>
        <v>0</v>
      </c>
      <c r="BJ262" s="17" t="s">
        <v>87</v>
      </c>
      <c r="BK262" s="200">
        <f>ROUND(I262*H262,2)</f>
        <v>0</v>
      </c>
      <c r="BL262" s="17" t="s">
        <v>155</v>
      </c>
      <c r="BM262" s="199" t="s">
        <v>1214</v>
      </c>
    </row>
    <row r="263" spans="1:47" s="2" customFormat="1" ht="10">
      <c r="A263" s="34"/>
      <c r="B263" s="35"/>
      <c r="C263" s="36"/>
      <c r="D263" s="201" t="s">
        <v>143</v>
      </c>
      <c r="E263" s="36"/>
      <c r="F263" s="202" t="s">
        <v>1213</v>
      </c>
      <c r="G263" s="36"/>
      <c r="H263" s="36"/>
      <c r="I263" s="203"/>
      <c r="J263" s="36"/>
      <c r="K263" s="36"/>
      <c r="L263" s="39"/>
      <c r="M263" s="204"/>
      <c r="N263" s="205"/>
      <c r="O263" s="71"/>
      <c r="P263" s="71"/>
      <c r="Q263" s="71"/>
      <c r="R263" s="71"/>
      <c r="S263" s="71"/>
      <c r="T263" s="72"/>
      <c r="U263" s="34"/>
      <c r="V263" s="34"/>
      <c r="W263" s="34"/>
      <c r="X263" s="34"/>
      <c r="Y263" s="34"/>
      <c r="Z263" s="34"/>
      <c r="AA263" s="34"/>
      <c r="AB263" s="34"/>
      <c r="AC263" s="34"/>
      <c r="AD263" s="34"/>
      <c r="AE263" s="34"/>
      <c r="AT263" s="17" t="s">
        <v>143</v>
      </c>
      <c r="AU263" s="17" t="s">
        <v>89</v>
      </c>
    </row>
    <row r="264" spans="1:47" s="2" customFormat="1" ht="18">
      <c r="A264" s="34"/>
      <c r="B264" s="35"/>
      <c r="C264" s="36"/>
      <c r="D264" s="201" t="s">
        <v>144</v>
      </c>
      <c r="E264" s="36"/>
      <c r="F264" s="206" t="s">
        <v>1210</v>
      </c>
      <c r="G264" s="36"/>
      <c r="H264" s="36"/>
      <c r="I264" s="203"/>
      <c r="J264" s="36"/>
      <c r="K264" s="36"/>
      <c r="L264" s="39"/>
      <c r="M264" s="204"/>
      <c r="N264" s="205"/>
      <c r="O264" s="71"/>
      <c r="P264" s="71"/>
      <c r="Q264" s="71"/>
      <c r="R264" s="71"/>
      <c r="S264" s="71"/>
      <c r="T264" s="72"/>
      <c r="U264" s="34"/>
      <c r="V264" s="34"/>
      <c r="W264" s="34"/>
      <c r="X264" s="34"/>
      <c r="Y264" s="34"/>
      <c r="Z264" s="34"/>
      <c r="AA264" s="34"/>
      <c r="AB264" s="34"/>
      <c r="AC264" s="34"/>
      <c r="AD264" s="34"/>
      <c r="AE264" s="34"/>
      <c r="AT264" s="17" t="s">
        <v>144</v>
      </c>
      <c r="AU264" s="17" t="s">
        <v>89</v>
      </c>
    </row>
    <row r="265" spans="1:65" s="2" customFormat="1" ht="16.5" customHeight="1">
      <c r="A265" s="34"/>
      <c r="B265" s="35"/>
      <c r="C265" s="187" t="s">
        <v>516</v>
      </c>
      <c r="D265" s="187" t="s">
        <v>137</v>
      </c>
      <c r="E265" s="188" t="s">
        <v>1173</v>
      </c>
      <c r="F265" s="189" t="s">
        <v>1174</v>
      </c>
      <c r="G265" s="190" t="s">
        <v>1169</v>
      </c>
      <c r="H265" s="191">
        <v>60</v>
      </c>
      <c r="I265" s="192"/>
      <c r="J265" s="193">
        <f>ROUND(I265*H265,2)</f>
        <v>0</v>
      </c>
      <c r="K265" s="194"/>
      <c r="L265" s="39"/>
      <c r="M265" s="195" t="s">
        <v>1</v>
      </c>
      <c r="N265" s="196" t="s">
        <v>44</v>
      </c>
      <c r="O265" s="71"/>
      <c r="P265" s="197">
        <f>O265*H265</f>
        <v>0</v>
      </c>
      <c r="Q265" s="197">
        <v>0</v>
      </c>
      <c r="R265" s="197">
        <f>Q265*H265</f>
        <v>0</v>
      </c>
      <c r="S265" s="197">
        <v>0</v>
      </c>
      <c r="T265" s="198">
        <f>S265*H265</f>
        <v>0</v>
      </c>
      <c r="U265" s="34"/>
      <c r="V265" s="34"/>
      <c r="W265" s="34"/>
      <c r="X265" s="34"/>
      <c r="Y265" s="34"/>
      <c r="Z265" s="34"/>
      <c r="AA265" s="34"/>
      <c r="AB265" s="34"/>
      <c r="AC265" s="34"/>
      <c r="AD265" s="34"/>
      <c r="AE265" s="34"/>
      <c r="AR265" s="199" t="s">
        <v>155</v>
      </c>
      <c r="AT265" s="199" t="s">
        <v>137</v>
      </c>
      <c r="AU265" s="199" t="s">
        <v>89</v>
      </c>
      <c r="AY265" s="17" t="s">
        <v>134</v>
      </c>
      <c r="BE265" s="200">
        <f>IF(N265="základní",J265,0)</f>
        <v>0</v>
      </c>
      <c r="BF265" s="200">
        <f>IF(N265="snížená",J265,0)</f>
        <v>0</v>
      </c>
      <c r="BG265" s="200">
        <f>IF(N265="zákl. přenesená",J265,0)</f>
        <v>0</v>
      </c>
      <c r="BH265" s="200">
        <f>IF(N265="sníž. přenesená",J265,0)</f>
        <v>0</v>
      </c>
      <c r="BI265" s="200">
        <f>IF(N265="nulová",J265,0)</f>
        <v>0</v>
      </c>
      <c r="BJ265" s="17" t="s">
        <v>87</v>
      </c>
      <c r="BK265" s="200">
        <f>ROUND(I265*H265,2)</f>
        <v>0</v>
      </c>
      <c r="BL265" s="17" t="s">
        <v>155</v>
      </c>
      <c r="BM265" s="199" t="s">
        <v>1215</v>
      </c>
    </row>
    <row r="266" spans="1:47" s="2" customFormat="1" ht="10">
      <c r="A266" s="34"/>
      <c r="B266" s="35"/>
      <c r="C266" s="36"/>
      <c r="D266" s="201" t="s">
        <v>143</v>
      </c>
      <c r="E266" s="36"/>
      <c r="F266" s="202" t="s">
        <v>1174</v>
      </c>
      <c r="G266" s="36"/>
      <c r="H266" s="36"/>
      <c r="I266" s="203"/>
      <c r="J266" s="36"/>
      <c r="K266" s="36"/>
      <c r="L266" s="39"/>
      <c r="M266" s="204"/>
      <c r="N266" s="205"/>
      <c r="O266" s="71"/>
      <c r="P266" s="71"/>
      <c r="Q266" s="71"/>
      <c r="R266" s="71"/>
      <c r="S266" s="71"/>
      <c r="T266" s="72"/>
      <c r="U266" s="34"/>
      <c r="V266" s="34"/>
      <c r="W266" s="34"/>
      <c r="X266" s="34"/>
      <c r="Y266" s="34"/>
      <c r="Z266" s="34"/>
      <c r="AA266" s="34"/>
      <c r="AB266" s="34"/>
      <c r="AC266" s="34"/>
      <c r="AD266" s="34"/>
      <c r="AE266" s="34"/>
      <c r="AT266" s="17" t="s">
        <v>143</v>
      </c>
      <c r="AU266" s="17" t="s">
        <v>89</v>
      </c>
    </row>
    <row r="267" spans="1:47" s="2" customFormat="1" ht="18">
      <c r="A267" s="34"/>
      <c r="B267" s="35"/>
      <c r="C267" s="36"/>
      <c r="D267" s="201" t="s">
        <v>144</v>
      </c>
      <c r="E267" s="36"/>
      <c r="F267" s="206" t="s">
        <v>1170</v>
      </c>
      <c r="G267" s="36"/>
      <c r="H267" s="36"/>
      <c r="I267" s="203"/>
      <c r="J267" s="36"/>
      <c r="K267" s="36"/>
      <c r="L267" s="39"/>
      <c r="M267" s="204"/>
      <c r="N267" s="205"/>
      <c r="O267" s="71"/>
      <c r="P267" s="71"/>
      <c r="Q267" s="71"/>
      <c r="R267" s="71"/>
      <c r="S267" s="71"/>
      <c r="T267" s="72"/>
      <c r="U267" s="34"/>
      <c r="V267" s="34"/>
      <c r="W267" s="34"/>
      <c r="X267" s="34"/>
      <c r="Y267" s="34"/>
      <c r="Z267" s="34"/>
      <c r="AA267" s="34"/>
      <c r="AB267" s="34"/>
      <c r="AC267" s="34"/>
      <c r="AD267" s="34"/>
      <c r="AE267" s="34"/>
      <c r="AT267" s="17" t="s">
        <v>144</v>
      </c>
      <c r="AU267" s="17" t="s">
        <v>89</v>
      </c>
    </row>
    <row r="268" spans="2:63" s="12" customFormat="1" ht="25.9" customHeight="1">
      <c r="B268" s="171"/>
      <c r="C268" s="172"/>
      <c r="D268" s="173" t="s">
        <v>78</v>
      </c>
      <c r="E268" s="174" t="s">
        <v>1216</v>
      </c>
      <c r="F268" s="174" t="s">
        <v>231</v>
      </c>
      <c r="G268" s="172"/>
      <c r="H268" s="172"/>
      <c r="I268" s="175"/>
      <c r="J268" s="176">
        <f>BK268</f>
        <v>0</v>
      </c>
      <c r="K268" s="172"/>
      <c r="L268" s="177"/>
      <c r="M268" s="178"/>
      <c r="N268" s="179"/>
      <c r="O268" s="179"/>
      <c r="P268" s="180">
        <f>SUM(P269:P322)</f>
        <v>0</v>
      </c>
      <c r="Q268" s="179"/>
      <c r="R268" s="180">
        <f>SUM(R269:R322)</f>
        <v>0</v>
      </c>
      <c r="S268" s="179"/>
      <c r="T268" s="181">
        <f>SUM(T269:T322)</f>
        <v>0</v>
      </c>
      <c r="AR268" s="182" t="s">
        <v>87</v>
      </c>
      <c r="AT268" s="183" t="s">
        <v>78</v>
      </c>
      <c r="AU268" s="183" t="s">
        <v>79</v>
      </c>
      <c r="AY268" s="182" t="s">
        <v>134</v>
      </c>
      <c r="BK268" s="184">
        <f>SUM(BK269:BK322)</f>
        <v>0</v>
      </c>
    </row>
    <row r="269" spans="1:65" s="2" customFormat="1" ht="16.5" customHeight="1">
      <c r="A269" s="34"/>
      <c r="B269" s="35"/>
      <c r="C269" s="187" t="s">
        <v>521</v>
      </c>
      <c r="D269" s="187" t="s">
        <v>137</v>
      </c>
      <c r="E269" s="188" t="s">
        <v>1217</v>
      </c>
      <c r="F269" s="189" t="s">
        <v>1218</v>
      </c>
      <c r="G269" s="190" t="s">
        <v>1169</v>
      </c>
      <c r="H269" s="191">
        <v>0.23</v>
      </c>
      <c r="I269" s="192"/>
      <c r="J269" s="193">
        <f>ROUND(I269*H269,2)</f>
        <v>0</v>
      </c>
      <c r="K269" s="194"/>
      <c r="L269" s="39"/>
      <c r="M269" s="195" t="s">
        <v>1</v>
      </c>
      <c r="N269" s="196" t="s">
        <v>44</v>
      </c>
      <c r="O269" s="71"/>
      <c r="P269" s="197">
        <f>O269*H269</f>
        <v>0</v>
      </c>
      <c r="Q269" s="197">
        <v>0</v>
      </c>
      <c r="R269" s="197">
        <f>Q269*H269</f>
        <v>0</v>
      </c>
      <c r="S269" s="197">
        <v>0</v>
      </c>
      <c r="T269" s="198">
        <f>S269*H269</f>
        <v>0</v>
      </c>
      <c r="U269" s="34"/>
      <c r="V269" s="34"/>
      <c r="W269" s="34"/>
      <c r="X269" s="34"/>
      <c r="Y269" s="34"/>
      <c r="Z269" s="34"/>
      <c r="AA269" s="34"/>
      <c r="AB269" s="34"/>
      <c r="AC269" s="34"/>
      <c r="AD269" s="34"/>
      <c r="AE269" s="34"/>
      <c r="AR269" s="199" t="s">
        <v>155</v>
      </c>
      <c r="AT269" s="199" t="s">
        <v>137</v>
      </c>
      <c r="AU269" s="199" t="s">
        <v>87</v>
      </c>
      <c r="AY269" s="17" t="s">
        <v>134</v>
      </c>
      <c r="BE269" s="200">
        <f>IF(N269="základní",J269,0)</f>
        <v>0</v>
      </c>
      <c r="BF269" s="200">
        <f>IF(N269="snížená",J269,0)</f>
        <v>0</v>
      </c>
      <c r="BG269" s="200">
        <f>IF(N269="zákl. přenesená",J269,0)</f>
        <v>0</v>
      </c>
      <c r="BH269" s="200">
        <f>IF(N269="sníž. přenesená",J269,0)</f>
        <v>0</v>
      </c>
      <c r="BI269" s="200">
        <f>IF(N269="nulová",J269,0)</f>
        <v>0</v>
      </c>
      <c r="BJ269" s="17" t="s">
        <v>87</v>
      </c>
      <c r="BK269" s="200">
        <f>ROUND(I269*H269,2)</f>
        <v>0</v>
      </c>
      <c r="BL269" s="17" t="s">
        <v>155</v>
      </c>
      <c r="BM269" s="199" t="s">
        <v>1219</v>
      </c>
    </row>
    <row r="270" spans="1:47" s="2" customFormat="1" ht="10">
      <c r="A270" s="34"/>
      <c r="B270" s="35"/>
      <c r="C270" s="36"/>
      <c r="D270" s="201" t="s">
        <v>143</v>
      </c>
      <c r="E270" s="36"/>
      <c r="F270" s="202" t="s">
        <v>1218</v>
      </c>
      <c r="G270" s="36"/>
      <c r="H270" s="36"/>
      <c r="I270" s="203"/>
      <c r="J270" s="36"/>
      <c r="K270" s="36"/>
      <c r="L270" s="39"/>
      <c r="M270" s="204"/>
      <c r="N270" s="205"/>
      <c r="O270" s="71"/>
      <c r="P270" s="71"/>
      <c r="Q270" s="71"/>
      <c r="R270" s="71"/>
      <c r="S270" s="71"/>
      <c r="T270" s="72"/>
      <c r="U270" s="34"/>
      <c r="V270" s="34"/>
      <c r="W270" s="34"/>
      <c r="X270" s="34"/>
      <c r="Y270" s="34"/>
      <c r="Z270" s="34"/>
      <c r="AA270" s="34"/>
      <c r="AB270" s="34"/>
      <c r="AC270" s="34"/>
      <c r="AD270" s="34"/>
      <c r="AE270" s="34"/>
      <c r="AT270" s="17" t="s">
        <v>143</v>
      </c>
      <c r="AU270" s="17" t="s">
        <v>87</v>
      </c>
    </row>
    <row r="271" spans="1:47" s="2" customFormat="1" ht="18">
      <c r="A271" s="34"/>
      <c r="B271" s="35"/>
      <c r="C271" s="36"/>
      <c r="D271" s="201" t="s">
        <v>181</v>
      </c>
      <c r="E271" s="36"/>
      <c r="F271" s="206" t="s">
        <v>1220</v>
      </c>
      <c r="G271" s="36"/>
      <c r="H271" s="36"/>
      <c r="I271" s="203"/>
      <c r="J271" s="36"/>
      <c r="K271" s="36"/>
      <c r="L271" s="39"/>
      <c r="M271" s="204"/>
      <c r="N271" s="205"/>
      <c r="O271" s="71"/>
      <c r="P271" s="71"/>
      <c r="Q271" s="71"/>
      <c r="R271" s="71"/>
      <c r="S271" s="71"/>
      <c r="T271" s="72"/>
      <c r="U271" s="34"/>
      <c r="V271" s="34"/>
      <c r="W271" s="34"/>
      <c r="X271" s="34"/>
      <c r="Y271" s="34"/>
      <c r="Z271" s="34"/>
      <c r="AA271" s="34"/>
      <c r="AB271" s="34"/>
      <c r="AC271" s="34"/>
      <c r="AD271" s="34"/>
      <c r="AE271" s="34"/>
      <c r="AT271" s="17" t="s">
        <v>181</v>
      </c>
      <c r="AU271" s="17" t="s">
        <v>87</v>
      </c>
    </row>
    <row r="272" spans="1:47" s="2" customFormat="1" ht="18">
      <c r="A272" s="34"/>
      <c r="B272" s="35"/>
      <c r="C272" s="36"/>
      <c r="D272" s="201" t="s">
        <v>144</v>
      </c>
      <c r="E272" s="36"/>
      <c r="F272" s="206" t="s">
        <v>1189</v>
      </c>
      <c r="G272" s="36"/>
      <c r="H272" s="36"/>
      <c r="I272" s="203"/>
      <c r="J272" s="36"/>
      <c r="K272" s="36"/>
      <c r="L272" s="39"/>
      <c r="M272" s="204"/>
      <c r="N272" s="205"/>
      <c r="O272" s="71"/>
      <c r="P272" s="71"/>
      <c r="Q272" s="71"/>
      <c r="R272" s="71"/>
      <c r="S272" s="71"/>
      <c r="T272" s="72"/>
      <c r="U272" s="34"/>
      <c r="V272" s="34"/>
      <c r="W272" s="34"/>
      <c r="X272" s="34"/>
      <c r="Y272" s="34"/>
      <c r="Z272" s="34"/>
      <c r="AA272" s="34"/>
      <c r="AB272" s="34"/>
      <c r="AC272" s="34"/>
      <c r="AD272" s="34"/>
      <c r="AE272" s="34"/>
      <c r="AT272" s="17" t="s">
        <v>144</v>
      </c>
      <c r="AU272" s="17" t="s">
        <v>87</v>
      </c>
    </row>
    <row r="273" spans="1:65" s="2" customFormat="1" ht="16.5" customHeight="1">
      <c r="A273" s="34"/>
      <c r="B273" s="35"/>
      <c r="C273" s="187" t="s">
        <v>526</v>
      </c>
      <c r="D273" s="187" t="s">
        <v>137</v>
      </c>
      <c r="E273" s="188" t="s">
        <v>1221</v>
      </c>
      <c r="F273" s="189" t="s">
        <v>1222</v>
      </c>
      <c r="G273" s="190" t="s">
        <v>266</v>
      </c>
      <c r="H273" s="191">
        <v>7.5</v>
      </c>
      <c r="I273" s="192"/>
      <c r="J273" s="193">
        <f>ROUND(I273*H273,2)</f>
        <v>0</v>
      </c>
      <c r="K273" s="194"/>
      <c r="L273" s="39"/>
      <c r="M273" s="195" t="s">
        <v>1</v>
      </c>
      <c r="N273" s="196" t="s">
        <v>44</v>
      </c>
      <c r="O273" s="71"/>
      <c r="P273" s="197">
        <f>O273*H273</f>
        <v>0</v>
      </c>
      <c r="Q273" s="197">
        <v>0</v>
      </c>
      <c r="R273" s="197">
        <f>Q273*H273</f>
        <v>0</v>
      </c>
      <c r="S273" s="197">
        <v>0</v>
      </c>
      <c r="T273" s="198">
        <f>S273*H273</f>
        <v>0</v>
      </c>
      <c r="U273" s="34"/>
      <c r="V273" s="34"/>
      <c r="W273" s="34"/>
      <c r="X273" s="34"/>
      <c r="Y273" s="34"/>
      <c r="Z273" s="34"/>
      <c r="AA273" s="34"/>
      <c r="AB273" s="34"/>
      <c r="AC273" s="34"/>
      <c r="AD273" s="34"/>
      <c r="AE273" s="34"/>
      <c r="AR273" s="199" t="s">
        <v>155</v>
      </c>
      <c r="AT273" s="199" t="s">
        <v>137</v>
      </c>
      <c r="AU273" s="199" t="s">
        <v>87</v>
      </c>
      <c r="AY273" s="17" t="s">
        <v>134</v>
      </c>
      <c r="BE273" s="200">
        <f>IF(N273="základní",J273,0)</f>
        <v>0</v>
      </c>
      <c r="BF273" s="200">
        <f>IF(N273="snížená",J273,0)</f>
        <v>0</v>
      </c>
      <c r="BG273" s="200">
        <f>IF(N273="zákl. přenesená",J273,0)</f>
        <v>0</v>
      </c>
      <c r="BH273" s="200">
        <f>IF(N273="sníž. přenesená",J273,0)</f>
        <v>0</v>
      </c>
      <c r="BI273" s="200">
        <f>IF(N273="nulová",J273,0)</f>
        <v>0</v>
      </c>
      <c r="BJ273" s="17" t="s">
        <v>87</v>
      </c>
      <c r="BK273" s="200">
        <f>ROUND(I273*H273,2)</f>
        <v>0</v>
      </c>
      <c r="BL273" s="17" t="s">
        <v>155</v>
      </c>
      <c r="BM273" s="199" t="s">
        <v>1223</v>
      </c>
    </row>
    <row r="274" spans="1:47" s="2" customFormat="1" ht="10">
      <c r="A274" s="34"/>
      <c r="B274" s="35"/>
      <c r="C274" s="36"/>
      <c r="D274" s="201" t="s">
        <v>143</v>
      </c>
      <c r="E274" s="36"/>
      <c r="F274" s="202" t="s">
        <v>1222</v>
      </c>
      <c r="G274" s="36"/>
      <c r="H274" s="36"/>
      <c r="I274" s="203"/>
      <c r="J274" s="36"/>
      <c r="K274" s="36"/>
      <c r="L274" s="39"/>
      <c r="M274" s="204"/>
      <c r="N274" s="205"/>
      <c r="O274" s="71"/>
      <c r="P274" s="71"/>
      <c r="Q274" s="71"/>
      <c r="R274" s="71"/>
      <c r="S274" s="71"/>
      <c r="T274" s="72"/>
      <c r="U274" s="34"/>
      <c r="V274" s="34"/>
      <c r="W274" s="34"/>
      <c r="X274" s="34"/>
      <c r="Y274" s="34"/>
      <c r="Z274" s="34"/>
      <c r="AA274" s="34"/>
      <c r="AB274" s="34"/>
      <c r="AC274" s="34"/>
      <c r="AD274" s="34"/>
      <c r="AE274" s="34"/>
      <c r="AT274" s="17" t="s">
        <v>143</v>
      </c>
      <c r="AU274" s="17" t="s">
        <v>87</v>
      </c>
    </row>
    <row r="275" spans="1:47" s="2" customFormat="1" ht="18">
      <c r="A275" s="34"/>
      <c r="B275" s="35"/>
      <c r="C275" s="36"/>
      <c r="D275" s="201" t="s">
        <v>181</v>
      </c>
      <c r="E275" s="36"/>
      <c r="F275" s="206" t="s">
        <v>1224</v>
      </c>
      <c r="G275" s="36"/>
      <c r="H275" s="36"/>
      <c r="I275" s="203"/>
      <c r="J275" s="36"/>
      <c r="K275" s="36"/>
      <c r="L275" s="39"/>
      <c r="M275" s="204"/>
      <c r="N275" s="205"/>
      <c r="O275" s="71"/>
      <c r="P275" s="71"/>
      <c r="Q275" s="71"/>
      <c r="R275" s="71"/>
      <c r="S275" s="71"/>
      <c r="T275" s="72"/>
      <c r="U275" s="34"/>
      <c r="V275" s="34"/>
      <c r="W275" s="34"/>
      <c r="X275" s="34"/>
      <c r="Y275" s="34"/>
      <c r="Z275" s="34"/>
      <c r="AA275" s="34"/>
      <c r="AB275" s="34"/>
      <c r="AC275" s="34"/>
      <c r="AD275" s="34"/>
      <c r="AE275" s="34"/>
      <c r="AT275" s="17" t="s">
        <v>181</v>
      </c>
      <c r="AU275" s="17" t="s">
        <v>87</v>
      </c>
    </row>
    <row r="276" spans="1:47" s="2" customFormat="1" ht="18">
      <c r="A276" s="34"/>
      <c r="B276" s="35"/>
      <c r="C276" s="36"/>
      <c r="D276" s="201" t="s">
        <v>144</v>
      </c>
      <c r="E276" s="36"/>
      <c r="F276" s="206" t="s">
        <v>1225</v>
      </c>
      <c r="G276" s="36"/>
      <c r="H276" s="36"/>
      <c r="I276" s="203"/>
      <c r="J276" s="36"/>
      <c r="K276" s="36"/>
      <c r="L276" s="39"/>
      <c r="M276" s="204"/>
      <c r="N276" s="205"/>
      <c r="O276" s="71"/>
      <c r="P276" s="71"/>
      <c r="Q276" s="71"/>
      <c r="R276" s="71"/>
      <c r="S276" s="71"/>
      <c r="T276" s="72"/>
      <c r="U276" s="34"/>
      <c r="V276" s="34"/>
      <c r="W276" s="34"/>
      <c r="X276" s="34"/>
      <c r="Y276" s="34"/>
      <c r="Z276" s="34"/>
      <c r="AA276" s="34"/>
      <c r="AB276" s="34"/>
      <c r="AC276" s="34"/>
      <c r="AD276" s="34"/>
      <c r="AE276" s="34"/>
      <c r="AT276" s="17" t="s">
        <v>144</v>
      </c>
      <c r="AU276" s="17" t="s">
        <v>87</v>
      </c>
    </row>
    <row r="277" spans="1:65" s="2" customFormat="1" ht="16.5" customHeight="1">
      <c r="A277" s="34"/>
      <c r="B277" s="35"/>
      <c r="C277" s="187" t="s">
        <v>530</v>
      </c>
      <c r="D277" s="187" t="s">
        <v>137</v>
      </c>
      <c r="E277" s="188" t="s">
        <v>1226</v>
      </c>
      <c r="F277" s="189" t="s">
        <v>1227</v>
      </c>
      <c r="G277" s="190" t="s">
        <v>266</v>
      </c>
      <c r="H277" s="191">
        <v>11.5</v>
      </c>
      <c r="I277" s="192"/>
      <c r="J277" s="193">
        <f>ROUND(I277*H277,2)</f>
        <v>0</v>
      </c>
      <c r="K277" s="194"/>
      <c r="L277" s="39"/>
      <c r="M277" s="195" t="s">
        <v>1</v>
      </c>
      <c r="N277" s="196" t="s">
        <v>44</v>
      </c>
      <c r="O277" s="71"/>
      <c r="P277" s="197">
        <f>O277*H277</f>
        <v>0</v>
      </c>
      <c r="Q277" s="197">
        <v>0</v>
      </c>
      <c r="R277" s="197">
        <f>Q277*H277</f>
        <v>0</v>
      </c>
      <c r="S277" s="197">
        <v>0</v>
      </c>
      <c r="T277" s="198">
        <f>S277*H277</f>
        <v>0</v>
      </c>
      <c r="U277" s="34"/>
      <c r="V277" s="34"/>
      <c r="W277" s="34"/>
      <c r="X277" s="34"/>
      <c r="Y277" s="34"/>
      <c r="Z277" s="34"/>
      <c r="AA277" s="34"/>
      <c r="AB277" s="34"/>
      <c r="AC277" s="34"/>
      <c r="AD277" s="34"/>
      <c r="AE277" s="34"/>
      <c r="AR277" s="199" t="s">
        <v>155</v>
      </c>
      <c r="AT277" s="199" t="s">
        <v>137</v>
      </c>
      <c r="AU277" s="199" t="s">
        <v>87</v>
      </c>
      <c r="AY277" s="17" t="s">
        <v>134</v>
      </c>
      <c r="BE277" s="200">
        <f>IF(N277="základní",J277,0)</f>
        <v>0</v>
      </c>
      <c r="BF277" s="200">
        <f>IF(N277="snížená",J277,0)</f>
        <v>0</v>
      </c>
      <c r="BG277" s="200">
        <f>IF(N277="zákl. přenesená",J277,0)</f>
        <v>0</v>
      </c>
      <c r="BH277" s="200">
        <f>IF(N277="sníž. přenesená",J277,0)</f>
        <v>0</v>
      </c>
      <c r="BI277" s="200">
        <f>IF(N277="nulová",J277,0)</f>
        <v>0</v>
      </c>
      <c r="BJ277" s="17" t="s">
        <v>87</v>
      </c>
      <c r="BK277" s="200">
        <f>ROUND(I277*H277,2)</f>
        <v>0</v>
      </c>
      <c r="BL277" s="17" t="s">
        <v>155</v>
      </c>
      <c r="BM277" s="199" t="s">
        <v>1228</v>
      </c>
    </row>
    <row r="278" spans="1:47" s="2" customFormat="1" ht="10">
      <c r="A278" s="34"/>
      <c r="B278" s="35"/>
      <c r="C278" s="36"/>
      <c r="D278" s="201" t="s">
        <v>143</v>
      </c>
      <c r="E278" s="36"/>
      <c r="F278" s="202" t="s">
        <v>1227</v>
      </c>
      <c r="G278" s="36"/>
      <c r="H278" s="36"/>
      <c r="I278" s="203"/>
      <c r="J278" s="36"/>
      <c r="K278" s="36"/>
      <c r="L278" s="39"/>
      <c r="M278" s="204"/>
      <c r="N278" s="205"/>
      <c r="O278" s="71"/>
      <c r="P278" s="71"/>
      <c r="Q278" s="71"/>
      <c r="R278" s="71"/>
      <c r="S278" s="71"/>
      <c r="T278" s="72"/>
      <c r="U278" s="34"/>
      <c r="V278" s="34"/>
      <c r="W278" s="34"/>
      <c r="X278" s="34"/>
      <c r="Y278" s="34"/>
      <c r="Z278" s="34"/>
      <c r="AA278" s="34"/>
      <c r="AB278" s="34"/>
      <c r="AC278" s="34"/>
      <c r="AD278" s="34"/>
      <c r="AE278" s="34"/>
      <c r="AT278" s="17" t="s">
        <v>143</v>
      </c>
      <c r="AU278" s="17" t="s">
        <v>87</v>
      </c>
    </row>
    <row r="279" spans="1:47" s="2" customFormat="1" ht="18">
      <c r="A279" s="34"/>
      <c r="B279" s="35"/>
      <c r="C279" s="36"/>
      <c r="D279" s="201" t="s">
        <v>181</v>
      </c>
      <c r="E279" s="36"/>
      <c r="F279" s="206" t="s">
        <v>1229</v>
      </c>
      <c r="G279" s="36"/>
      <c r="H279" s="36"/>
      <c r="I279" s="203"/>
      <c r="J279" s="36"/>
      <c r="K279" s="36"/>
      <c r="L279" s="39"/>
      <c r="M279" s="204"/>
      <c r="N279" s="205"/>
      <c r="O279" s="71"/>
      <c r="P279" s="71"/>
      <c r="Q279" s="71"/>
      <c r="R279" s="71"/>
      <c r="S279" s="71"/>
      <c r="T279" s="72"/>
      <c r="U279" s="34"/>
      <c r="V279" s="34"/>
      <c r="W279" s="34"/>
      <c r="X279" s="34"/>
      <c r="Y279" s="34"/>
      <c r="Z279" s="34"/>
      <c r="AA279" s="34"/>
      <c r="AB279" s="34"/>
      <c r="AC279" s="34"/>
      <c r="AD279" s="34"/>
      <c r="AE279" s="34"/>
      <c r="AT279" s="17" t="s">
        <v>181</v>
      </c>
      <c r="AU279" s="17" t="s">
        <v>87</v>
      </c>
    </row>
    <row r="280" spans="1:47" s="2" customFormat="1" ht="18">
      <c r="A280" s="34"/>
      <c r="B280" s="35"/>
      <c r="C280" s="36"/>
      <c r="D280" s="201" t="s">
        <v>144</v>
      </c>
      <c r="E280" s="36"/>
      <c r="F280" s="206" t="s">
        <v>1230</v>
      </c>
      <c r="G280" s="36"/>
      <c r="H280" s="36"/>
      <c r="I280" s="203"/>
      <c r="J280" s="36"/>
      <c r="K280" s="36"/>
      <c r="L280" s="39"/>
      <c r="M280" s="204"/>
      <c r="N280" s="205"/>
      <c r="O280" s="71"/>
      <c r="P280" s="71"/>
      <c r="Q280" s="71"/>
      <c r="R280" s="71"/>
      <c r="S280" s="71"/>
      <c r="T280" s="72"/>
      <c r="U280" s="34"/>
      <c r="V280" s="34"/>
      <c r="W280" s="34"/>
      <c r="X280" s="34"/>
      <c r="Y280" s="34"/>
      <c r="Z280" s="34"/>
      <c r="AA280" s="34"/>
      <c r="AB280" s="34"/>
      <c r="AC280" s="34"/>
      <c r="AD280" s="34"/>
      <c r="AE280" s="34"/>
      <c r="AT280" s="17" t="s">
        <v>144</v>
      </c>
      <c r="AU280" s="17" t="s">
        <v>87</v>
      </c>
    </row>
    <row r="281" spans="1:65" s="2" customFormat="1" ht="16.5" customHeight="1">
      <c r="A281" s="34"/>
      <c r="B281" s="35"/>
      <c r="C281" s="187" t="s">
        <v>537</v>
      </c>
      <c r="D281" s="187" t="s">
        <v>137</v>
      </c>
      <c r="E281" s="188" t="s">
        <v>1231</v>
      </c>
      <c r="F281" s="189" t="s">
        <v>1232</v>
      </c>
      <c r="G281" s="190" t="s">
        <v>187</v>
      </c>
      <c r="H281" s="191">
        <v>7</v>
      </c>
      <c r="I281" s="192"/>
      <c r="J281" s="193">
        <f>ROUND(I281*H281,2)</f>
        <v>0</v>
      </c>
      <c r="K281" s="194"/>
      <c r="L281" s="39"/>
      <c r="M281" s="195" t="s">
        <v>1</v>
      </c>
      <c r="N281" s="196" t="s">
        <v>44</v>
      </c>
      <c r="O281" s="71"/>
      <c r="P281" s="197">
        <f>O281*H281</f>
        <v>0</v>
      </c>
      <c r="Q281" s="197">
        <v>0</v>
      </c>
      <c r="R281" s="197">
        <f>Q281*H281</f>
        <v>0</v>
      </c>
      <c r="S281" s="197">
        <v>0</v>
      </c>
      <c r="T281" s="198">
        <f>S281*H281</f>
        <v>0</v>
      </c>
      <c r="U281" s="34"/>
      <c r="V281" s="34"/>
      <c r="W281" s="34"/>
      <c r="X281" s="34"/>
      <c r="Y281" s="34"/>
      <c r="Z281" s="34"/>
      <c r="AA281" s="34"/>
      <c r="AB281" s="34"/>
      <c r="AC281" s="34"/>
      <c r="AD281" s="34"/>
      <c r="AE281" s="34"/>
      <c r="AR281" s="199" t="s">
        <v>155</v>
      </c>
      <c r="AT281" s="199" t="s">
        <v>137</v>
      </c>
      <c r="AU281" s="199" t="s">
        <v>87</v>
      </c>
      <c r="AY281" s="17" t="s">
        <v>134</v>
      </c>
      <c r="BE281" s="200">
        <f>IF(N281="základní",J281,0)</f>
        <v>0</v>
      </c>
      <c r="BF281" s="200">
        <f>IF(N281="snížená",J281,0)</f>
        <v>0</v>
      </c>
      <c r="BG281" s="200">
        <f>IF(N281="zákl. přenesená",J281,0)</f>
        <v>0</v>
      </c>
      <c r="BH281" s="200">
        <f>IF(N281="sníž. přenesená",J281,0)</f>
        <v>0</v>
      </c>
      <c r="BI281" s="200">
        <f>IF(N281="nulová",J281,0)</f>
        <v>0</v>
      </c>
      <c r="BJ281" s="17" t="s">
        <v>87</v>
      </c>
      <c r="BK281" s="200">
        <f>ROUND(I281*H281,2)</f>
        <v>0</v>
      </c>
      <c r="BL281" s="17" t="s">
        <v>155</v>
      </c>
      <c r="BM281" s="199" t="s">
        <v>1233</v>
      </c>
    </row>
    <row r="282" spans="1:47" s="2" customFormat="1" ht="10">
      <c r="A282" s="34"/>
      <c r="B282" s="35"/>
      <c r="C282" s="36"/>
      <c r="D282" s="201" t="s">
        <v>143</v>
      </c>
      <c r="E282" s="36"/>
      <c r="F282" s="202" t="s">
        <v>1232</v>
      </c>
      <c r="G282" s="36"/>
      <c r="H282" s="36"/>
      <c r="I282" s="203"/>
      <c r="J282" s="36"/>
      <c r="K282" s="36"/>
      <c r="L282" s="39"/>
      <c r="M282" s="204"/>
      <c r="N282" s="205"/>
      <c r="O282" s="71"/>
      <c r="P282" s="71"/>
      <c r="Q282" s="71"/>
      <c r="R282" s="71"/>
      <c r="S282" s="71"/>
      <c r="T282" s="72"/>
      <c r="U282" s="34"/>
      <c r="V282" s="34"/>
      <c r="W282" s="34"/>
      <c r="X282" s="34"/>
      <c r="Y282" s="34"/>
      <c r="Z282" s="34"/>
      <c r="AA282" s="34"/>
      <c r="AB282" s="34"/>
      <c r="AC282" s="34"/>
      <c r="AD282" s="34"/>
      <c r="AE282" s="34"/>
      <c r="AT282" s="17" t="s">
        <v>143</v>
      </c>
      <c r="AU282" s="17" t="s">
        <v>87</v>
      </c>
    </row>
    <row r="283" spans="1:47" s="2" customFormat="1" ht="27">
      <c r="A283" s="34"/>
      <c r="B283" s="35"/>
      <c r="C283" s="36"/>
      <c r="D283" s="201" t="s">
        <v>181</v>
      </c>
      <c r="E283" s="36"/>
      <c r="F283" s="206" t="s">
        <v>1234</v>
      </c>
      <c r="G283" s="36"/>
      <c r="H283" s="36"/>
      <c r="I283" s="203"/>
      <c r="J283" s="36"/>
      <c r="K283" s="36"/>
      <c r="L283" s="39"/>
      <c r="M283" s="204"/>
      <c r="N283" s="205"/>
      <c r="O283" s="71"/>
      <c r="P283" s="71"/>
      <c r="Q283" s="71"/>
      <c r="R283" s="71"/>
      <c r="S283" s="71"/>
      <c r="T283" s="72"/>
      <c r="U283" s="34"/>
      <c r="V283" s="34"/>
      <c r="W283" s="34"/>
      <c r="X283" s="34"/>
      <c r="Y283" s="34"/>
      <c r="Z283" s="34"/>
      <c r="AA283" s="34"/>
      <c r="AB283" s="34"/>
      <c r="AC283" s="34"/>
      <c r="AD283" s="34"/>
      <c r="AE283" s="34"/>
      <c r="AT283" s="17" t="s">
        <v>181</v>
      </c>
      <c r="AU283" s="17" t="s">
        <v>87</v>
      </c>
    </row>
    <row r="284" spans="1:47" s="2" customFormat="1" ht="18">
      <c r="A284" s="34"/>
      <c r="B284" s="35"/>
      <c r="C284" s="36"/>
      <c r="D284" s="201" t="s">
        <v>144</v>
      </c>
      <c r="E284" s="36"/>
      <c r="F284" s="206" t="s">
        <v>1136</v>
      </c>
      <c r="G284" s="36"/>
      <c r="H284" s="36"/>
      <c r="I284" s="203"/>
      <c r="J284" s="36"/>
      <c r="K284" s="36"/>
      <c r="L284" s="39"/>
      <c r="M284" s="204"/>
      <c r="N284" s="205"/>
      <c r="O284" s="71"/>
      <c r="P284" s="71"/>
      <c r="Q284" s="71"/>
      <c r="R284" s="71"/>
      <c r="S284" s="71"/>
      <c r="T284" s="72"/>
      <c r="U284" s="34"/>
      <c r="V284" s="34"/>
      <c r="W284" s="34"/>
      <c r="X284" s="34"/>
      <c r="Y284" s="34"/>
      <c r="Z284" s="34"/>
      <c r="AA284" s="34"/>
      <c r="AB284" s="34"/>
      <c r="AC284" s="34"/>
      <c r="AD284" s="34"/>
      <c r="AE284" s="34"/>
      <c r="AT284" s="17" t="s">
        <v>144</v>
      </c>
      <c r="AU284" s="17" t="s">
        <v>87</v>
      </c>
    </row>
    <row r="285" spans="1:65" s="2" customFormat="1" ht="16.5" customHeight="1">
      <c r="A285" s="34"/>
      <c r="B285" s="35"/>
      <c r="C285" s="187" t="s">
        <v>541</v>
      </c>
      <c r="D285" s="187" t="s">
        <v>137</v>
      </c>
      <c r="E285" s="188" t="s">
        <v>1235</v>
      </c>
      <c r="F285" s="189" t="s">
        <v>1236</v>
      </c>
      <c r="G285" s="190" t="s">
        <v>266</v>
      </c>
      <c r="H285" s="191">
        <v>11.5</v>
      </c>
      <c r="I285" s="192"/>
      <c r="J285" s="193">
        <f>ROUND(I285*H285,2)</f>
        <v>0</v>
      </c>
      <c r="K285" s="194"/>
      <c r="L285" s="39"/>
      <c r="M285" s="195" t="s">
        <v>1</v>
      </c>
      <c r="N285" s="196" t="s">
        <v>44</v>
      </c>
      <c r="O285" s="71"/>
      <c r="P285" s="197">
        <f>O285*H285</f>
        <v>0</v>
      </c>
      <c r="Q285" s="197">
        <v>0</v>
      </c>
      <c r="R285" s="197">
        <f>Q285*H285</f>
        <v>0</v>
      </c>
      <c r="S285" s="197">
        <v>0</v>
      </c>
      <c r="T285" s="198">
        <f>S285*H285</f>
        <v>0</v>
      </c>
      <c r="U285" s="34"/>
      <c r="V285" s="34"/>
      <c r="W285" s="34"/>
      <c r="X285" s="34"/>
      <c r="Y285" s="34"/>
      <c r="Z285" s="34"/>
      <c r="AA285" s="34"/>
      <c r="AB285" s="34"/>
      <c r="AC285" s="34"/>
      <c r="AD285" s="34"/>
      <c r="AE285" s="34"/>
      <c r="AR285" s="199" t="s">
        <v>155</v>
      </c>
      <c r="AT285" s="199" t="s">
        <v>137</v>
      </c>
      <c r="AU285" s="199" t="s">
        <v>87</v>
      </c>
      <c r="AY285" s="17" t="s">
        <v>134</v>
      </c>
      <c r="BE285" s="200">
        <f>IF(N285="základní",J285,0)</f>
        <v>0</v>
      </c>
      <c r="BF285" s="200">
        <f>IF(N285="snížená",J285,0)</f>
        <v>0</v>
      </c>
      <c r="BG285" s="200">
        <f>IF(N285="zákl. přenesená",J285,0)</f>
        <v>0</v>
      </c>
      <c r="BH285" s="200">
        <f>IF(N285="sníž. přenesená",J285,0)</f>
        <v>0</v>
      </c>
      <c r="BI285" s="200">
        <f>IF(N285="nulová",J285,0)</f>
        <v>0</v>
      </c>
      <c r="BJ285" s="17" t="s">
        <v>87</v>
      </c>
      <c r="BK285" s="200">
        <f>ROUND(I285*H285,2)</f>
        <v>0</v>
      </c>
      <c r="BL285" s="17" t="s">
        <v>155</v>
      </c>
      <c r="BM285" s="199" t="s">
        <v>1237</v>
      </c>
    </row>
    <row r="286" spans="1:47" s="2" customFormat="1" ht="10">
      <c r="A286" s="34"/>
      <c r="B286" s="35"/>
      <c r="C286" s="36"/>
      <c r="D286" s="201" t="s">
        <v>143</v>
      </c>
      <c r="E286" s="36"/>
      <c r="F286" s="202" t="s">
        <v>1236</v>
      </c>
      <c r="G286" s="36"/>
      <c r="H286" s="36"/>
      <c r="I286" s="203"/>
      <c r="J286" s="36"/>
      <c r="K286" s="36"/>
      <c r="L286" s="39"/>
      <c r="M286" s="204"/>
      <c r="N286" s="205"/>
      <c r="O286" s="71"/>
      <c r="P286" s="71"/>
      <c r="Q286" s="71"/>
      <c r="R286" s="71"/>
      <c r="S286" s="71"/>
      <c r="T286" s="72"/>
      <c r="U286" s="34"/>
      <c r="V286" s="34"/>
      <c r="W286" s="34"/>
      <c r="X286" s="34"/>
      <c r="Y286" s="34"/>
      <c r="Z286" s="34"/>
      <c r="AA286" s="34"/>
      <c r="AB286" s="34"/>
      <c r="AC286" s="34"/>
      <c r="AD286" s="34"/>
      <c r="AE286" s="34"/>
      <c r="AT286" s="17" t="s">
        <v>143</v>
      </c>
      <c r="AU286" s="17" t="s">
        <v>87</v>
      </c>
    </row>
    <row r="287" spans="1:47" s="2" customFormat="1" ht="18">
      <c r="A287" s="34"/>
      <c r="B287" s="35"/>
      <c r="C287" s="36"/>
      <c r="D287" s="201" t="s">
        <v>181</v>
      </c>
      <c r="E287" s="36"/>
      <c r="F287" s="206" t="s">
        <v>1238</v>
      </c>
      <c r="G287" s="36"/>
      <c r="H287" s="36"/>
      <c r="I287" s="203"/>
      <c r="J287" s="36"/>
      <c r="K287" s="36"/>
      <c r="L287" s="39"/>
      <c r="M287" s="204"/>
      <c r="N287" s="205"/>
      <c r="O287" s="71"/>
      <c r="P287" s="71"/>
      <c r="Q287" s="71"/>
      <c r="R287" s="71"/>
      <c r="S287" s="71"/>
      <c r="T287" s="72"/>
      <c r="U287" s="34"/>
      <c r="V287" s="34"/>
      <c r="W287" s="34"/>
      <c r="X287" s="34"/>
      <c r="Y287" s="34"/>
      <c r="Z287" s="34"/>
      <c r="AA287" s="34"/>
      <c r="AB287" s="34"/>
      <c r="AC287" s="34"/>
      <c r="AD287" s="34"/>
      <c r="AE287" s="34"/>
      <c r="AT287" s="17" t="s">
        <v>181</v>
      </c>
      <c r="AU287" s="17" t="s">
        <v>87</v>
      </c>
    </row>
    <row r="288" spans="1:47" s="2" customFormat="1" ht="18">
      <c r="A288" s="34"/>
      <c r="B288" s="35"/>
      <c r="C288" s="36"/>
      <c r="D288" s="201" t="s">
        <v>144</v>
      </c>
      <c r="E288" s="36"/>
      <c r="F288" s="206" t="s">
        <v>1230</v>
      </c>
      <c r="G288" s="36"/>
      <c r="H288" s="36"/>
      <c r="I288" s="203"/>
      <c r="J288" s="36"/>
      <c r="K288" s="36"/>
      <c r="L288" s="39"/>
      <c r="M288" s="204"/>
      <c r="N288" s="205"/>
      <c r="O288" s="71"/>
      <c r="P288" s="71"/>
      <c r="Q288" s="71"/>
      <c r="R288" s="71"/>
      <c r="S288" s="71"/>
      <c r="T288" s="72"/>
      <c r="U288" s="34"/>
      <c r="V288" s="34"/>
      <c r="W288" s="34"/>
      <c r="X288" s="34"/>
      <c r="Y288" s="34"/>
      <c r="Z288" s="34"/>
      <c r="AA288" s="34"/>
      <c r="AB288" s="34"/>
      <c r="AC288" s="34"/>
      <c r="AD288" s="34"/>
      <c r="AE288" s="34"/>
      <c r="AT288" s="17" t="s">
        <v>144</v>
      </c>
      <c r="AU288" s="17" t="s">
        <v>87</v>
      </c>
    </row>
    <row r="289" spans="1:65" s="2" customFormat="1" ht="16.5" customHeight="1">
      <c r="A289" s="34"/>
      <c r="B289" s="35"/>
      <c r="C289" s="187" t="s">
        <v>547</v>
      </c>
      <c r="D289" s="187" t="s">
        <v>137</v>
      </c>
      <c r="E289" s="188" t="s">
        <v>1239</v>
      </c>
      <c r="F289" s="189" t="s">
        <v>1240</v>
      </c>
      <c r="G289" s="190" t="s">
        <v>266</v>
      </c>
      <c r="H289" s="191">
        <v>11.5</v>
      </c>
      <c r="I289" s="192"/>
      <c r="J289" s="193">
        <f>ROUND(I289*H289,2)</f>
        <v>0</v>
      </c>
      <c r="K289" s="194"/>
      <c r="L289" s="39"/>
      <c r="M289" s="195" t="s">
        <v>1</v>
      </c>
      <c r="N289" s="196" t="s">
        <v>44</v>
      </c>
      <c r="O289" s="71"/>
      <c r="P289" s="197">
        <f>O289*H289</f>
        <v>0</v>
      </c>
      <c r="Q289" s="197">
        <v>0</v>
      </c>
      <c r="R289" s="197">
        <f>Q289*H289</f>
        <v>0</v>
      </c>
      <c r="S289" s="197">
        <v>0</v>
      </c>
      <c r="T289" s="198">
        <f>S289*H289</f>
        <v>0</v>
      </c>
      <c r="U289" s="34"/>
      <c r="V289" s="34"/>
      <c r="W289" s="34"/>
      <c r="X289" s="34"/>
      <c r="Y289" s="34"/>
      <c r="Z289" s="34"/>
      <c r="AA289" s="34"/>
      <c r="AB289" s="34"/>
      <c r="AC289" s="34"/>
      <c r="AD289" s="34"/>
      <c r="AE289" s="34"/>
      <c r="AR289" s="199" t="s">
        <v>155</v>
      </c>
      <c r="AT289" s="199" t="s">
        <v>137</v>
      </c>
      <c r="AU289" s="199" t="s">
        <v>87</v>
      </c>
      <c r="AY289" s="17" t="s">
        <v>134</v>
      </c>
      <c r="BE289" s="200">
        <f>IF(N289="základní",J289,0)</f>
        <v>0</v>
      </c>
      <c r="BF289" s="200">
        <f>IF(N289="snížená",J289,0)</f>
        <v>0</v>
      </c>
      <c r="BG289" s="200">
        <f>IF(N289="zákl. přenesená",J289,0)</f>
        <v>0</v>
      </c>
      <c r="BH289" s="200">
        <f>IF(N289="sníž. přenesená",J289,0)</f>
        <v>0</v>
      </c>
      <c r="BI289" s="200">
        <f>IF(N289="nulová",J289,0)</f>
        <v>0</v>
      </c>
      <c r="BJ289" s="17" t="s">
        <v>87</v>
      </c>
      <c r="BK289" s="200">
        <f>ROUND(I289*H289,2)</f>
        <v>0</v>
      </c>
      <c r="BL289" s="17" t="s">
        <v>155</v>
      </c>
      <c r="BM289" s="199" t="s">
        <v>1241</v>
      </c>
    </row>
    <row r="290" spans="1:47" s="2" customFormat="1" ht="10">
      <c r="A290" s="34"/>
      <c r="B290" s="35"/>
      <c r="C290" s="36"/>
      <c r="D290" s="201" t="s">
        <v>143</v>
      </c>
      <c r="E290" s="36"/>
      <c r="F290" s="202" t="s">
        <v>1240</v>
      </c>
      <c r="G290" s="36"/>
      <c r="H290" s="36"/>
      <c r="I290" s="203"/>
      <c r="J290" s="36"/>
      <c r="K290" s="36"/>
      <c r="L290" s="39"/>
      <c r="M290" s="204"/>
      <c r="N290" s="205"/>
      <c r="O290" s="71"/>
      <c r="P290" s="71"/>
      <c r="Q290" s="71"/>
      <c r="R290" s="71"/>
      <c r="S290" s="71"/>
      <c r="T290" s="72"/>
      <c r="U290" s="34"/>
      <c r="V290" s="34"/>
      <c r="W290" s="34"/>
      <c r="X290" s="34"/>
      <c r="Y290" s="34"/>
      <c r="Z290" s="34"/>
      <c r="AA290" s="34"/>
      <c r="AB290" s="34"/>
      <c r="AC290" s="34"/>
      <c r="AD290" s="34"/>
      <c r="AE290" s="34"/>
      <c r="AT290" s="17" t="s">
        <v>143</v>
      </c>
      <c r="AU290" s="17" t="s">
        <v>87</v>
      </c>
    </row>
    <row r="291" spans="1:47" s="2" customFormat="1" ht="18">
      <c r="A291" s="34"/>
      <c r="B291" s="35"/>
      <c r="C291" s="36"/>
      <c r="D291" s="201" t="s">
        <v>181</v>
      </c>
      <c r="E291" s="36"/>
      <c r="F291" s="206" t="s">
        <v>1242</v>
      </c>
      <c r="G291" s="36"/>
      <c r="H291" s="36"/>
      <c r="I291" s="203"/>
      <c r="J291" s="36"/>
      <c r="K291" s="36"/>
      <c r="L291" s="39"/>
      <c r="M291" s="204"/>
      <c r="N291" s="205"/>
      <c r="O291" s="71"/>
      <c r="P291" s="71"/>
      <c r="Q291" s="71"/>
      <c r="R291" s="71"/>
      <c r="S291" s="71"/>
      <c r="T291" s="72"/>
      <c r="U291" s="34"/>
      <c r="V291" s="34"/>
      <c r="W291" s="34"/>
      <c r="X291" s="34"/>
      <c r="Y291" s="34"/>
      <c r="Z291" s="34"/>
      <c r="AA291" s="34"/>
      <c r="AB291" s="34"/>
      <c r="AC291" s="34"/>
      <c r="AD291" s="34"/>
      <c r="AE291" s="34"/>
      <c r="AT291" s="17" t="s">
        <v>181</v>
      </c>
      <c r="AU291" s="17" t="s">
        <v>87</v>
      </c>
    </row>
    <row r="292" spans="1:47" s="2" customFormat="1" ht="18">
      <c r="A292" s="34"/>
      <c r="B292" s="35"/>
      <c r="C292" s="36"/>
      <c r="D292" s="201" t="s">
        <v>144</v>
      </c>
      <c r="E292" s="36"/>
      <c r="F292" s="206" t="s">
        <v>1230</v>
      </c>
      <c r="G292" s="36"/>
      <c r="H292" s="36"/>
      <c r="I292" s="203"/>
      <c r="J292" s="36"/>
      <c r="K292" s="36"/>
      <c r="L292" s="39"/>
      <c r="M292" s="204"/>
      <c r="N292" s="205"/>
      <c r="O292" s="71"/>
      <c r="P292" s="71"/>
      <c r="Q292" s="71"/>
      <c r="R292" s="71"/>
      <c r="S292" s="71"/>
      <c r="T292" s="72"/>
      <c r="U292" s="34"/>
      <c r="V292" s="34"/>
      <c r="W292" s="34"/>
      <c r="X292" s="34"/>
      <c r="Y292" s="34"/>
      <c r="Z292" s="34"/>
      <c r="AA292" s="34"/>
      <c r="AB292" s="34"/>
      <c r="AC292" s="34"/>
      <c r="AD292" s="34"/>
      <c r="AE292" s="34"/>
      <c r="AT292" s="17" t="s">
        <v>144</v>
      </c>
      <c r="AU292" s="17" t="s">
        <v>87</v>
      </c>
    </row>
    <row r="293" spans="1:65" s="2" customFormat="1" ht="16.5" customHeight="1">
      <c r="A293" s="34"/>
      <c r="B293" s="35"/>
      <c r="C293" s="187" t="s">
        <v>551</v>
      </c>
      <c r="D293" s="187" t="s">
        <v>137</v>
      </c>
      <c r="E293" s="188" t="s">
        <v>1243</v>
      </c>
      <c r="F293" s="189" t="s">
        <v>1244</v>
      </c>
      <c r="G293" s="190" t="s">
        <v>250</v>
      </c>
      <c r="H293" s="191">
        <v>215</v>
      </c>
      <c r="I293" s="192"/>
      <c r="J293" s="193">
        <f>ROUND(I293*H293,2)</f>
        <v>0</v>
      </c>
      <c r="K293" s="194"/>
      <c r="L293" s="39"/>
      <c r="M293" s="195" t="s">
        <v>1</v>
      </c>
      <c r="N293" s="196" t="s">
        <v>44</v>
      </c>
      <c r="O293" s="71"/>
      <c r="P293" s="197">
        <f>O293*H293</f>
        <v>0</v>
      </c>
      <c r="Q293" s="197">
        <v>0</v>
      </c>
      <c r="R293" s="197">
        <f>Q293*H293</f>
        <v>0</v>
      </c>
      <c r="S293" s="197">
        <v>0</v>
      </c>
      <c r="T293" s="198">
        <f>S293*H293</f>
        <v>0</v>
      </c>
      <c r="U293" s="34"/>
      <c r="V293" s="34"/>
      <c r="W293" s="34"/>
      <c r="X293" s="34"/>
      <c r="Y293" s="34"/>
      <c r="Z293" s="34"/>
      <c r="AA293" s="34"/>
      <c r="AB293" s="34"/>
      <c r="AC293" s="34"/>
      <c r="AD293" s="34"/>
      <c r="AE293" s="34"/>
      <c r="AR293" s="199" t="s">
        <v>155</v>
      </c>
      <c r="AT293" s="199" t="s">
        <v>137</v>
      </c>
      <c r="AU293" s="199" t="s">
        <v>87</v>
      </c>
      <c r="AY293" s="17" t="s">
        <v>134</v>
      </c>
      <c r="BE293" s="200">
        <f>IF(N293="základní",J293,0)</f>
        <v>0</v>
      </c>
      <c r="BF293" s="200">
        <f>IF(N293="snížená",J293,0)</f>
        <v>0</v>
      </c>
      <c r="BG293" s="200">
        <f>IF(N293="zákl. přenesená",J293,0)</f>
        <v>0</v>
      </c>
      <c r="BH293" s="200">
        <f>IF(N293="sníž. přenesená",J293,0)</f>
        <v>0</v>
      </c>
      <c r="BI293" s="200">
        <f>IF(N293="nulová",J293,0)</f>
        <v>0</v>
      </c>
      <c r="BJ293" s="17" t="s">
        <v>87</v>
      </c>
      <c r="BK293" s="200">
        <f>ROUND(I293*H293,2)</f>
        <v>0</v>
      </c>
      <c r="BL293" s="17" t="s">
        <v>155</v>
      </c>
      <c r="BM293" s="199" t="s">
        <v>1245</v>
      </c>
    </row>
    <row r="294" spans="1:47" s="2" customFormat="1" ht="10">
      <c r="A294" s="34"/>
      <c r="B294" s="35"/>
      <c r="C294" s="36"/>
      <c r="D294" s="201" t="s">
        <v>143</v>
      </c>
      <c r="E294" s="36"/>
      <c r="F294" s="202" t="s">
        <v>1244</v>
      </c>
      <c r="G294" s="36"/>
      <c r="H294" s="36"/>
      <c r="I294" s="203"/>
      <c r="J294" s="36"/>
      <c r="K294" s="36"/>
      <c r="L294" s="39"/>
      <c r="M294" s="204"/>
      <c r="N294" s="205"/>
      <c r="O294" s="71"/>
      <c r="P294" s="71"/>
      <c r="Q294" s="71"/>
      <c r="R294" s="71"/>
      <c r="S294" s="71"/>
      <c r="T294" s="72"/>
      <c r="U294" s="34"/>
      <c r="V294" s="34"/>
      <c r="W294" s="34"/>
      <c r="X294" s="34"/>
      <c r="Y294" s="34"/>
      <c r="Z294" s="34"/>
      <c r="AA294" s="34"/>
      <c r="AB294" s="34"/>
      <c r="AC294" s="34"/>
      <c r="AD294" s="34"/>
      <c r="AE294" s="34"/>
      <c r="AT294" s="17" t="s">
        <v>143</v>
      </c>
      <c r="AU294" s="17" t="s">
        <v>87</v>
      </c>
    </row>
    <row r="295" spans="1:47" s="2" customFormat="1" ht="18">
      <c r="A295" s="34"/>
      <c r="B295" s="35"/>
      <c r="C295" s="36"/>
      <c r="D295" s="201" t="s">
        <v>181</v>
      </c>
      <c r="E295" s="36"/>
      <c r="F295" s="206" t="s">
        <v>1246</v>
      </c>
      <c r="G295" s="36"/>
      <c r="H295" s="36"/>
      <c r="I295" s="203"/>
      <c r="J295" s="36"/>
      <c r="K295" s="36"/>
      <c r="L295" s="39"/>
      <c r="M295" s="204"/>
      <c r="N295" s="205"/>
      <c r="O295" s="71"/>
      <c r="P295" s="71"/>
      <c r="Q295" s="71"/>
      <c r="R295" s="71"/>
      <c r="S295" s="71"/>
      <c r="T295" s="72"/>
      <c r="U295" s="34"/>
      <c r="V295" s="34"/>
      <c r="W295" s="34"/>
      <c r="X295" s="34"/>
      <c r="Y295" s="34"/>
      <c r="Z295" s="34"/>
      <c r="AA295" s="34"/>
      <c r="AB295" s="34"/>
      <c r="AC295" s="34"/>
      <c r="AD295" s="34"/>
      <c r="AE295" s="34"/>
      <c r="AT295" s="17" t="s">
        <v>181</v>
      </c>
      <c r="AU295" s="17" t="s">
        <v>87</v>
      </c>
    </row>
    <row r="296" spans="1:47" s="2" customFormat="1" ht="18">
      <c r="A296" s="34"/>
      <c r="B296" s="35"/>
      <c r="C296" s="36"/>
      <c r="D296" s="201" t="s">
        <v>144</v>
      </c>
      <c r="E296" s="36"/>
      <c r="F296" s="206" t="s">
        <v>1247</v>
      </c>
      <c r="G296" s="36"/>
      <c r="H296" s="36"/>
      <c r="I296" s="203"/>
      <c r="J296" s="36"/>
      <c r="K296" s="36"/>
      <c r="L296" s="39"/>
      <c r="M296" s="204"/>
      <c r="N296" s="205"/>
      <c r="O296" s="71"/>
      <c r="P296" s="71"/>
      <c r="Q296" s="71"/>
      <c r="R296" s="71"/>
      <c r="S296" s="71"/>
      <c r="T296" s="72"/>
      <c r="U296" s="34"/>
      <c r="V296" s="34"/>
      <c r="W296" s="34"/>
      <c r="X296" s="34"/>
      <c r="Y296" s="34"/>
      <c r="Z296" s="34"/>
      <c r="AA296" s="34"/>
      <c r="AB296" s="34"/>
      <c r="AC296" s="34"/>
      <c r="AD296" s="34"/>
      <c r="AE296" s="34"/>
      <c r="AT296" s="17" t="s">
        <v>144</v>
      </c>
      <c r="AU296" s="17" t="s">
        <v>87</v>
      </c>
    </row>
    <row r="297" spans="1:65" s="2" customFormat="1" ht="16.5" customHeight="1">
      <c r="A297" s="34"/>
      <c r="B297" s="35"/>
      <c r="C297" s="187" t="s">
        <v>557</v>
      </c>
      <c r="D297" s="187" t="s">
        <v>137</v>
      </c>
      <c r="E297" s="188" t="s">
        <v>1248</v>
      </c>
      <c r="F297" s="189" t="s">
        <v>1249</v>
      </c>
      <c r="G297" s="190" t="s">
        <v>250</v>
      </c>
      <c r="H297" s="191">
        <v>15</v>
      </c>
      <c r="I297" s="192"/>
      <c r="J297" s="193">
        <f>ROUND(I297*H297,2)</f>
        <v>0</v>
      </c>
      <c r="K297" s="194"/>
      <c r="L297" s="39"/>
      <c r="M297" s="195" t="s">
        <v>1</v>
      </c>
      <c r="N297" s="196" t="s">
        <v>44</v>
      </c>
      <c r="O297" s="71"/>
      <c r="P297" s="197">
        <f>O297*H297</f>
        <v>0</v>
      </c>
      <c r="Q297" s="197">
        <v>0</v>
      </c>
      <c r="R297" s="197">
        <f>Q297*H297</f>
        <v>0</v>
      </c>
      <c r="S297" s="197">
        <v>0</v>
      </c>
      <c r="T297" s="198">
        <f>S297*H297</f>
        <v>0</v>
      </c>
      <c r="U297" s="34"/>
      <c r="V297" s="34"/>
      <c r="W297" s="34"/>
      <c r="X297" s="34"/>
      <c r="Y297" s="34"/>
      <c r="Z297" s="34"/>
      <c r="AA297" s="34"/>
      <c r="AB297" s="34"/>
      <c r="AC297" s="34"/>
      <c r="AD297" s="34"/>
      <c r="AE297" s="34"/>
      <c r="AR297" s="199" t="s">
        <v>155</v>
      </c>
      <c r="AT297" s="199" t="s">
        <v>137</v>
      </c>
      <c r="AU297" s="199" t="s">
        <v>87</v>
      </c>
      <c r="AY297" s="17" t="s">
        <v>134</v>
      </c>
      <c r="BE297" s="200">
        <f>IF(N297="základní",J297,0)</f>
        <v>0</v>
      </c>
      <c r="BF297" s="200">
        <f>IF(N297="snížená",J297,0)</f>
        <v>0</v>
      </c>
      <c r="BG297" s="200">
        <f>IF(N297="zákl. přenesená",J297,0)</f>
        <v>0</v>
      </c>
      <c r="BH297" s="200">
        <f>IF(N297="sníž. přenesená",J297,0)</f>
        <v>0</v>
      </c>
      <c r="BI297" s="200">
        <f>IF(N297="nulová",J297,0)</f>
        <v>0</v>
      </c>
      <c r="BJ297" s="17" t="s">
        <v>87</v>
      </c>
      <c r="BK297" s="200">
        <f>ROUND(I297*H297,2)</f>
        <v>0</v>
      </c>
      <c r="BL297" s="17" t="s">
        <v>155</v>
      </c>
      <c r="BM297" s="199" t="s">
        <v>1250</v>
      </c>
    </row>
    <row r="298" spans="1:47" s="2" customFormat="1" ht="10">
      <c r="A298" s="34"/>
      <c r="B298" s="35"/>
      <c r="C298" s="36"/>
      <c r="D298" s="201" t="s">
        <v>143</v>
      </c>
      <c r="E298" s="36"/>
      <c r="F298" s="202" t="s">
        <v>1249</v>
      </c>
      <c r="G298" s="36"/>
      <c r="H298" s="36"/>
      <c r="I298" s="203"/>
      <c r="J298" s="36"/>
      <c r="K298" s="36"/>
      <c r="L298" s="39"/>
      <c r="M298" s="204"/>
      <c r="N298" s="205"/>
      <c r="O298" s="71"/>
      <c r="P298" s="71"/>
      <c r="Q298" s="71"/>
      <c r="R298" s="71"/>
      <c r="S298" s="71"/>
      <c r="T298" s="72"/>
      <c r="U298" s="34"/>
      <c r="V298" s="34"/>
      <c r="W298" s="34"/>
      <c r="X298" s="34"/>
      <c r="Y298" s="34"/>
      <c r="Z298" s="34"/>
      <c r="AA298" s="34"/>
      <c r="AB298" s="34"/>
      <c r="AC298" s="34"/>
      <c r="AD298" s="34"/>
      <c r="AE298" s="34"/>
      <c r="AT298" s="17" t="s">
        <v>143</v>
      </c>
      <c r="AU298" s="17" t="s">
        <v>87</v>
      </c>
    </row>
    <row r="299" spans="1:47" s="2" customFormat="1" ht="18">
      <c r="A299" s="34"/>
      <c r="B299" s="35"/>
      <c r="C299" s="36"/>
      <c r="D299" s="201" t="s">
        <v>144</v>
      </c>
      <c r="E299" s="36"/>
      <c r="F299" s="206" t="s">
        <v>1251</v>
      </c>
      <c r="G299" s="36"/>
      <c r="H299" s="36"/>
      <c r="I299" s="203"/>
      <c r="J299" s="36"/>
      <c r="K299" s="36"/>
      <c r="L299" s="39"/>
      <c r="M299" s="204"/>
      <c r="N299" s="205"/>
      <c r="O299" s="71"/>
      <c r="P299" s="71"/>
      <c r="Q299" s="71"/>
      <c r="R299" s="71"/>
      <c r="S299" s="71"/>
      <c r="T299" s="72"/>
      <c r="U299" s="34"/>
      <c r="V299" s="34"/>
      <c r="W299" s="34"/>
      <c r="X299" s="34"/>
      <c r="Y299" s="34"/>
      <c r="Z299" s="34"/>
      <c r="AA299" s="34"/>
      <c r="AB299" s="34"/>
      <c r="AC299" s="34"/>
      <c r="AD299" s="34"/>
      <c r="AE299" s="34"/>
      <c r="AT299" s="17" t="s">
        <v>144</v>
      </c>
      <c r="AU299" s="17" t="s">
        <v>87</v>
      </c>
    </row>
    <row r="300" spans="1:65" s="2" customFormat="1" ht="24.15" customHeight="1">
      <c r="A300" s="34"/>
      <c r="B300" s="35"/>
      <c r="C300" s="187" t="s">
        <v>562</v>
      </c>
      <c r="D300" s="187" t="s">
        <v>137</v>
      </c>
      <c r="E300" s="188" t="s">
        <v>1252</v>
      </c>
      <c r="F300" s="189" t="s">
        <v>1253</v>
      </c>
      <c r="G300" s="190" t="s">
        <v>250</v>
      </c>
      <c r="H300" s="191">
        <v>230</v>
      </c>
      <c r="I300" s="192"/>
      <c r="J300" s="193">
        <f>ROUND(I300*H300,2)</f>
        <v>0</v>
      </c>
      <c r="K300" s="194"/>
      <c r="L300" s="39"/>
      <c r="M300" s="195" t="s">
        <v>1</v>
      </c>
      <c r="N300" s="196" t="s">
        <v>44</v>
      </c>
      <c r="O300" s="71"/>
      <c r="P300" s="197">
        <f>O300*H300</f>
        <v>0</v>
      </c>
      <c r="Q300" s="197">
        <v>0</v>
      </c>
      <c r="R300" s="197">
        <f>Q300*H300</f>
        <v>0</v>
      </c>
      <c r="S300" s="197">
        <v>0</v>
      </c>
      <c r="T300" s="198">
        <f>S300*H300</f>
        <v>0</v>
      </c>
      <c r="U300" s="34"/>
      <c r="V300" s="34"/>
      <c r="W300" s="34"/>
      <c r="X300" s="34"/>
      <c r="Y300" s="34"/>
      <c r="Z300" s="34"/>
      <c r="AA300" s="34"/>
      <c r="AB300" s="34"/>
      <c r="AC300" s="34"/>
      <c r="AD300" s="34"/>
      <c r="AE300" s="34"/>
      <c r="AR300" s="199" t="s">
        <v>155</v>
      </c>
      <c r="AT300" s="199" t="s">
        <v>137</v>
      </c>
      <c r="AU300" s="199" t="s">
        <v>87</v>
      </c>
      <c r="AY300" s="17" t="s">
        <v>134</v>
      </c>
      <c r="BE300" s="200">
        <f>IF(N300="základní",J300,0)</f>
        <v>0</v>
      </c>
      <c r="BF300" s="200">
        <f>IF(N300="snížená",J300,0)</f>
        <v>0</v>
      </c>
      <c r="BG300" s="200">
        <f>IF(N300="zákl. přenesená",J300,0)</f>
        <v>0</v>
      </c>
      <c r="BH300" s="200">
        <f>IF(N300="sníž. přenesená",J300,0)</f>
        <v>0</v>
      </c>
      <c r="BI300" s="200">
        <f>IF(N300="nulová",J300,0)</f>
        <v>0</v>
      </c>
      <c r="BJ300" s="17" t="s">
        <v>87</v>
      </c>
      <c r="BK300" s="200">
        <f>ROUND(I300*H300,2)</f>
        <v>0</v>
      </c>
      <c r="BL300" s="17" t="s">
        <v>155</v>
      </c>
      <c r="BM300" s="199" t="s">
        <v>1254</v>
      </c>
    </row>
    <row r="301" spans="1:47" s="2" customFormat="1" ht="10">
      <c r="A301" s="34"/>
      <c r="B301" s="35"/>
      <c r="C301" s="36"/>
      <c r="D301" s="201" t="s">
        <v>143</v>
      </c>
      <c r="E301" s="36"/>
      <c r="F301" s="202" t="s">
        <v>1253</v>
      </c>
      <c r="G301" s="36"/>
      <c r="H301" s="36"/>
      <c r="I301" s="203"/>
      <c r="J301" s="36"/>
      <c r="K301" s="36"/>
      <c r="L301" s="39"/>
      <c r="M301" s="204"/>
      <c r="N301" s="205"/>
      <c r="O301" s="71"/>
      <c r="P301" s="71"/>
      <c r="Q301" s="71"/>
      <c r="R301" s="71"/>
      <c r="S301" s="71"/>
      <c r="T301" s="72"/>
      <c r="U301" s="34"/>
      <c r="V301" s="34"/>
      <c r="W301" s="34"/>
      <c r="X301" s="34"/>
      <c r="Y301" s="34"/>
      <c r="Z301" s="34"/>
      <c r="AA301" s="34"/>
      <c r="AB301" s="34"/>
      <c r="AC301" s="34"/>
      <c r="AD301" s="34"/>
      <c r="AE301" s="34"/>
      <c r="AT301" s="17" t="s">
        <v>143</v>
      </c>
      <c r="AU301" s="17" t="s">
        <v>87</v>
      </c>
    </row>
    <row r="302" spans="1:47" s="2" customFormat="1" ht="18">
      <c r="A302" s="34"/>
      <c r="B302" s="35"/>
      <c r="C302" s="36"/>
      <c r="D302" s="201" t="s">
        <v>181</v>
      </c>
      <c r="E302" s="36"/>
      <c r="F302" s="206" t="s">
        <v>1255</v>
      </c>
      <c r="G302" s="36"/>
      <c r="H302" s="36"/>
      <c r="I302" s="203"/>
      <c r="J302" s="36"/>
      <c r="K302" s="36"/>
      <c r="L302" s="39"/>
      <c r="M302" s="204"/>
      <c r="N302" s="205"/>
      <c r="O302" s="71"/>
      <c r="P302" s="71"/>
      <c r="Q302" s="71"/>
      <c r="R302" s="71"/>
      <c r="S302" s="71"/>
      <c r="T302" s="72"/>
      <c r="U302" s="34"/>
      <c r="V302" s="34"/>
      <c r="W302" s="34"/>
      <c r="X302" s="34"/>
      <c r="Y302" s="34"/>
      <c r="Z302" s="34"/>
      <c r="AA302" s="34"/>
      <c r="AB302" s="34"/>
      <c r="AC302" s="34"/>
      <c r="AD302" s="34"/>
      <c r="AE302" s="34"/>
      <c r="AT302" s="17" t="s">
        <v>181</v>
      </c>
      <c r="AU302" s="17" t="s">
        <v>87</v>
      </c>
    </row>
    <row r="303" spans="1:47" s="2" customFormat="1" ht="18">
      <c r="A303" s="34"/>
      <c r="B303" s="35"/>
      <c r="C303" s="36"/>
      <c r="D303" s="201" t="s">
        <v>144</v>
      </c>
      <c r="E303" s="36"/>
      <c r="F303" s="206" t="s">
        <v>1256</v>
      </c>
      <c r="G303" s="36"/>
      <c r="H303" s="36"/>
      <c r="I303" s="203"/>
      <c r="J303" s="36"/>
      <c r="K303" s="36"/>
      <c r="L303" s="39"/>
      <c r="M303" s="204"/>
      <c r="N303" s="205"/>
      <c r="O303" s="71"/>
      <c r="P303" s="71"/>
      <c r="Q303" s="71"/>
      <c r="R303" s="71"/>
      <c r="S303" s="71"/>
      <c r="T303" s="72"/>
      <c r="U303" s="34"/>
      <c r="V303" s="34"/>
      <c r="W303" s="34"/>
      <c r="X303" s="34"/>
      <c r="Y303" s="34"/>
      <c r="Z303" s="34"/>
      <c r="AA303" s="34"/>
      <c r="AB303" s="34"/>
      <c r="AC303" s="34"/>
      <c r="AD303" s="34"/>
      <c r="AE303" s="34"/>
      <c r="AT303" s="17" t="s">
        <v>144</v>
      </c>
      <c r="AU303" s="17" t="s">
        <v>87</v>
      </c>
    </row>
    <row r="304" spans="1:65" s="2" customFormat="1" ht="16.5" customHeight="1">
      <c r="A304" s="34"/>
      <c r="B304" s="35"/>
      <c r="C304" s="187" t="s">
        <v>572</v>
      </c>
      <c r="D304" s="187" t="s">
        <v>137</v>
      </c>
      <c r="E304" s="188" t="s">
        <v>1257</v>
      </c>
      <c r="F304" s="189" t="s">
        <v>1258</v>
      </c>
      <c r="G304" s="190" t="s">
        <v>250</v>
      </c>
      <c r="H304" s="191">
        <v>230</v>
      </c>
      <c r="I304" s="192"/>
      <c r="J304" s="193">
        <f>ROUND(I304*H304,2)</f>
        <v>0</v>
      </c>
      <c r="K304" s="194"/>
      <c r="L304" s="39"/>
      <c r="M304" s="195" t="s">
        <v>1</v>
      </c>
      <c r="N304" s="196" t="s">
        <v>44</v>
      </c>
      <c r="O304" s="71"/>
      <c r="P304" s="197">
        <f>O304*H304</f>
        <v>0</v>
      </c>
      <c r="Q304" s="197">
        <v>0</v>
      </c>
      <c r="R304" s="197">
        <f>Q304*H304</f>
        <v>0</v>
      </c>
      <c r="S304" s="197">
        <v>0</v>
      </c>
      <c r="T304" s="198">
        <f>S304*H304</f>
        <v>0</v>
      </c>
      <c r="U304" s="34"/>
      <c r="V304" s="34"/>
      <c r="W304" s="34"/>
      <c r="X304" s="34"/>
      <c r="Y304" s="34"/>
      <c r="Z304" s="34"/>
      <c r="AA304" s="34"/>
      <c r="AB304" s="34"/>
      <c r="AC304" s="34"/>
      <c r="AD304" s="34"/>
      <c r="AE304" s="34"/>
      <c r="AR304" s="199" t="s">
        <v>155</v>
      </c>
      <c r="AT304" s="199" t="s">
        <v>137</v>
      </c>
      <c r="AU304" s="199" t="s">
        <v>87</v>
      </c>
      <c r="AY304" s="17" t="s">
        <v>134</v>
      </c>
      <c r="BE304" s="200">
        <f>IF(N304="základní",J304,0)</f>
        <v>0</v>
      </c>
      <c r="BF304" s="200">
        <f>IF(N304="snížená",J304,0)</f>
        <v>0</v>
      </c>
      <c r="BG304" s="200">
        <f>IF(N304="zákl. přenesená",J304,0)</f>
        <v>0</v>
      </c>
      <c r="BH304" s="200">
        <f>IF(N304="sníž. přenesená",J304,0)</f>
        <v>0</v>
      </c>
      <c r="BI304" s="200">
        <f>IF(N304="nulová",J304,0)</f>
        <v>0</v>
      </c>
      <c r="BJ304" s="17" t="s">
        <v>87</v>
      </c>
      <c r="BK304" s="200">
        <f>ROUND(I304*H304,2)</f>
        <v>0</v>
      </c>
      <c r="BL304" s="17" t="s">
        <v>155</v>
      </c>
      <c r="BM304" s="199" t="s">
        <v>1259</v>
      </c>
    </row>
    <row r="305" spans="1:47" s="2" customFormat="1" ht="10">
      <c r="A305" s="34"/>
      <c r="B305" s="35"/>
      <c r="C305" s="36"/>
      <c r="D305" s="201" t="s">
        <v>143</v>
      </c>
      <c r="E305" s="36"/>
      <c r="F305" s="202" t="s">
        <v>1258</v>
      </c>
      <c r="G305" s="36"/>
      <c r="H305" s="36"/>
      <c r="I305" s="203"/>
      <c r="J305" s="36"/>
      <c r="K305" s="36"/>
      <c r="L305" s="39"/>
      <c r="M305" s="204"/>
      <c r="N305" s="205"/>
      <c r="O305" s="71"/>
      <c r="P305" s="71"/>
      <c r="Q305" s="71"/>
      <c r="R305" s="71"/>
      <c r="S305" s="71"/>
      <c r="T305" s="72"/>
      <c r="U305" s="34"/>
      <c r="V305" s="34"/>
      <c r="W305" s="34"/>
      <c r="X305" s="34"/>
      <c r="Y305" s="34"/>
      <c r="Z305" s="34"/>
      <c r="AA305" s="34"/>
      <c r="AB305" s="34"/>
      <c r="AC305" s="34"/>
      <c r="AD305" s="34"/>
      <c r="AE305" s="34"/>
      <c r="AT305" s="17" t="s">
        <v>143</v>
      </c>
      <c r="AU305" s="17" t="s">
        <v>87</v>
      </c>
    </row>
    <row r="306" spans="1:47" s="2" customFormat="1" ht="18">
      <c r="A306" s="34"/>
      <c r="B306" s="35"/>
      <c r="C306" s="36"/>
      <c r="D306" s="201" t="s">
        <v>181</v>
      </c>
      <c r="E306" s="36"/>
      <c r="F306" s="206" t="s">
        <v>1260</v>
      </c>
      <c r="G306" s="36"/>
      <c r="H306" s="36"/>
      <c r="I306" s="203"/>
      <c r="J306" s="36"/>
      <c r="K306" s="36"/>
      <c r="L306" s="39"/>
      <c r="M306" s="204"/>
      <c r="N306" s="205"/>
      <c r="O306" s="71"/>
      <c r="P306" s="71"/>
      <c r="Q306" s="71"/>
      <c r="R306" s="71"/>
      <c r="S306" s="71"/>
      <c r="T306" s="72"/>
      <c r="U306" s="34"/>
      <c r="V306" s="34"/>
      <c r="W306" s="34"/>
      <c r="X306" s="34"/>
      <c r="Y306" s="34"/>
      <c r="Z306" s="34"/>
      <c r="AA306" s="34"/>
      <c r="AB306" s="34"/>
      <c r="AC306" s="34"/>
      <c r="AD306" s="34"/>
      <c r="AE306" s="34"/>
      <c r="AT306" s="17" t="s">
        <v>181</v>
      </c>
      <c r="AU306" s="17" t="s">
        <v>87</v>
      </c>
    </row>
    <row r="307" spans="1:47" s="2" customFormat="1" ht="18">
      <c r="A307" s="34"/>
      <c r="B307" s="35"/>
      <c r="C307" s="36"/>
      <c r="D307" s="201" t="s">
        <v>144</v>
      </c>
      <c r="E307" s="36"/>
      <c r="F307" s="206" t="s">
        <v>1256</v>
      </c>
      <c r="G307" s="36"/>
      <c r="H307" s="36"/>
      <c r="I307" s="203"/>
      <c r="J307" s="36"/>
      <c r="K307" s="36"/>
      <c r="L307" s="39"/>
      <c r="M307" s="204"/>
      <c r="N307" s="205"/>
      <c r="O307" s="71"/>
      <c r="P307" s="71"/>
      <c r="Q307" s="71"/>
      <c r="R307" s="71"/>
      <c r="S307" s="71"/>
      <c r="T307" s="72"/>
      <c r="U307" s="34"/>
      <c r="V307" s="34"/>
      <c r="W307" s="34"/>
      <c r="X307" s="34"/>
      <c r="Y307" s="34"/>
      <c r="Z307" s="34"/>
      <c r="AA307" s="34"/>
      <c r="AB307" s="34"/>
      <c r="AC307" s="34"/>
      <c r="AD307" s="34"/>
      <c r="AE307" s="34"/>
      <c r="AT307" s="17" t="s">
        <v>144</v>
      </c>
      <c r="AU307" s="17" t="s">
        <v>87</v>
      </c>
    </row>
    <row r="308" spans="1:65" s="2" customFormat="1" ht="16.5" customHeight="1">
      <c r="A308" s="34"/>
      <c r="B308" s="35"/>
      <c r="C308" s="187" t="s">
        <v>585</v>
      </c>
      <c r="D308" s="187" t="s">
        <v>137</v>
      </c>
      <c r="E308" s="188" t="s">
        <v>1261</v>
      </c>
      <c r="F308" s="189" t="s">
        <v>1244</v>
      </c>
      <c r="G308" s="190" t="s">
        <v>250</v>
      </c>
      <c r="H308" s="191">
        <v>215</v>
      </c>
      <c r="I308" s="192"/>
      <c r="J308" s="193">
        <f>ROUND(I308*H308,2)</f>
        <v>0</v>
      </c>
      <c r="K308" s="194"/>
      <c r="L308" s="39"/>
      <c r="M308" s="195" t="s">
        <v>1</v>
      </c>
      <c r="N308" s="196" t="s">
        <v>44</v>
      </c>
      <c r="O308" s="71"/>
      <c r="P308" s="197">
        <f>O308*H308</f>
        <v>0</v>
      </c>
      <c r="Q308" s="197">
        <v>0</v>
      </c>
      <c r="R308" s="197">
        <f>Q308*H308</f>
        <v>0</v>
      </c>
      <c r="S308" s="197">
        <v>0</v>
      </c>
      <c r="T308" s="198">
        <f>S308*H308</f>
        <v>0</v>
      </c>
      <c r="U308" s="34"/>
      <c r="V308" s="34"/>
      <c r="W308" s="34"/>
      <c r="X308" s="34"/>
      <c r="Y308" s="34"/>
      <c r="Z308" s="34"/>
      <c r="AA308" s="34"/>
      <c r="AB308" s="34"/>
      <c r="AC308" s="34"/>
      <c r="AD308" s="34"/>
      <c r="AE308" s="34"/>
      <c r="AR308" s="199" t="s">
        <v>155</v>
      </c>
      <c r="AT308" s="199" t="s">
        <v>137</v>
      </c>
      <c r="AU308" s="199" t="s">
        <v>87</v>
      </c>
      <c r="AY308" s="17" t="s">
        <v>134</v>
      </c>
      <c r="BE308" s="200">
        <f>IF(N308="základní",J308,0)</f>
        <v>0</v>
      </c>
      <c r="BF308" s="200">
        <f>IF(N308="snížená",J308,0)</f>
        <v>0</v>
      </c>
      <c r="BG308" s="200">
        <f>IF(N308="zákl. přenesená",J308,0)</f>
        <v>0</v>
      </c>
      <c r="BH308" s="200">
        <f>IF(N308="sníž. přenesená",J308,0)</f>
        <v>0</v>
      </c>
      <c r="BI308" s="200">
        <f>IF(N308="nulová",J308,0)</f>
        <v>0</v>
      </c>
      <c r="BJ308" s="17" t="s">
        <v>87</v>
      </c>
      <c r="BK308" s="200">
        <f>ROUND(I308*H308,2)</f>
        <v>0</v>
      </c>
      <c r="BL308" s="17" t="s">
        <v>155</v>
      </c>
      <c r="BM308" s="199" t="s">
        <v>1262</v>
      </c>
    </row>
    <row r="309" spans="1:47" s="2" customFormat="1" ht="10">
      <c r="A309" s="34"/>
      <c r="B309" s="35"/>
      <c r="C309" s="36"/>
      <c r="D309" s="201" t="s">
        <v>143</v>
      </c>
      <c r="E309" s="36"/>
      <c r="F309" s="202" t="s">
        <v>1244</v>
      </c>
      <c r="G309" s="36"/>
      <c r="H309" s="36"/>
      <c r="I309" s="203"/>
      <c r="J309" s="36"/>
      <c r="K309" s="36"/>
      <c r="L309" s="39"/>
      <c r="M309" s="204"/>
      <c r="N309" s="205"/>
      <c r="O309" s="71"/>
      <c r="P309" s="71"/>
      <c r="Q309" s="71"/>
      <c r="R309" s="71"/>
      <c r="S309" s="71"/>
      <c r="T309" s="72"/>
      <c r="U309" s="34"/>
      <c r="V309" s="34"/>
      <c r="W309" s="34"/>
      <c r="X309" s="34"/>
      <c r="Y309" s="34"/>
      <c r="Z309" s="34"/>
      <c r="AA309" s="34"/>
      <c r="AB309" s="34"/>
      <c r="AC309" s="34"/>
      <c r="AD309" s="34"/>
      <c r="AE309" s="34"/>
      <c r="AT309" s="17" t="s">
        <v>143</v>
      </c>
      <c r="AU309" s="17" t="s">
        <v>87</v>
      </c>
    </row>
    <row r="310" spans="1:47" s="2" customFormat="1" ht="18">
      <c r="A310" s="34"/>
      <c r="B310" s="35"/>
      <c r="C310" s="36"/>
      <c r="D310" s="201" t="s">
        <v>181</v>
      </c>
      <c r="E310" s="36"/>
      <c r="F310" s="206" t="s">
        <v>1263</v>
      </c>
      <c r="G310" s="36"/>
      <c r="H310" s="36"/>
      <c r="I310" s="203"/>
      <c r="J310" s="36"/>
      <c r="K310" s="36"/>
      <c r="L310" s="39"/>
      <c r="M310" s="204"/>
      <c r="N310" s="205"/>
      <c r="O310" s="71"/>
      <c r="P310" s="71"/>
      <c r="Q310" s="71"/>
      <c r="R310" s="71"/>
      <c r="S310" s="71"/>
      <c r="T310" s="72"/>
      <c r="U310" s="34"/>
      <c r="V310" s="34"/>
      <c r="W310" s="34"/>
      <c r="X310" s="34"/>
      <c r="Y310" s="34"/>
      <c r="Z310" s="34"/>
      <c r="AA310" s="34"/>
      <c r="AB310" s="34"/>
      <c r="AC310" s="34"/>
      <c r="AD310" s="34"/>
      <c r="AE310" s="34"/>
      <c r="AT310" s="17" t="s">
        <v>181</v>
      </c>
      <c r="AU310" s="17" t="s">
        <v>87</v>
      </c>
    </row>
    <row r="311" spans="1:47" s="2" customFormat="1" ht="18">
      <c r="A311" s="34"/>
      <c r="B311" s="35"/>
      <c r="C311" s="36"/>
      <c r="D311" s="201" t="s">
        <v>144</v>
      </c>
      <c r="E311" s="36"/>
      <c r="F311" s="206" t="s">
        <v>1264</v>
      </c>
      <c r="G311" s="36"/>
      <c r="H311" s="36"/>
      <c r="I311" s="203"/>
      <c r="J311" s="36"/>
      <c r="K311" s="36"/>
      <c r="L311" s="39"/>
      <c r="M311" s="204"/>
      <c r="N311" s="205"/>
      <c r="O311" s="71"/>
      <c r="P311" s="71"/>
      <c r="Q311" s="71"/>
      <c r="R311" s="71"/>
      <c r="S311" s="71"/>
      <c r="T311" s="72"/>
      <c r="U311" s="34"/>
      <c r="V311" s="34"/>
      <c r="W311" s="34"/>
      <c r="X311" s="34"/>
      <c r="Y311" s="34"/>
      <c r="Z311" s="34"/>
      <c r="AA311" s="34"/>
      <c r="AB311" s="34"/>
      <c r="AC311" s="34"/>
      <c r="AD311" s="34"/>
      <c r="AE311" s="34"/>
      <c r="AT311" s="17" t="s">
        <v>144</v>
      </c>
      <c r="AU311" s="17" t="s">
        <v>87</v>
      </c>
    </row>
    <row r="312" spans="1:65" s="2" customFormat="1" ht="16.5" customHeight="1">
      <c r="A312" s="34"/>
      <c r="B312" s="35"/>
      <c r="C312" s="187" t="s">
        <v>592</v>
      </c>
      <c r="D312" s="187" t="s">
        <v>137</v>
      </c>
      <c r="E312" s="188" t="s">
        <v>1265</v>
      </c>
      <c r="F312" s="189" t="s">
        <v>1266</v>
      </c>
      <c r="G312" s="190" t="s">
        <v>250</v>
      </c>
      <c r="H312" s="191">
        <v>15</v>
      </c>
      <c r="I312" s="192"/>
      <c r="J312" s="193">
        <f>ROUND(I312*H312,2)</f>
        <v>0</v>
      </c>
      <c r="K312" s="194"/>
      <c r="L312" s="39"/>
      <c r="M312" s="195" t="s">
        <v>1</v>
      </c>
      <c r="N312" s="196" t="s">
        <v>44</v>
      </c>
      <c r="O312" s="71"/>
      <c r="P312" s="197">
        <f>O312*H312</f>
        <v>0</v>
      </c>
      <c r="Q312" s="197">
        <v>0</v>
      </c>
      <c r="R312" s="197">
        <f>Q312*H312</f>
        <v>0</v>
      </c>
      <c r="S312" s="197">
        <v>0</v>
      </c>
      <c r="T312" s="198">
        <f>S312*H312</f>
        <v>0</v>
      </c>
      <c r="U312" s="34"/>
      <c r="V312" s="34"/>
      <c r="W312" s="34"/>
      <c r="X312" s="34"/>
      <c r="Y312" s="34"/>
      <c r="Z312" s="34"/>
      <c r="AA312" s="34"/>
      <c r="AB312" s="34"/>
      <c r="AC312" s="34"/>
      <c r="AD312" s="34"/>
      <c r="AE312" s="34"/>
      <c r="AR312" s="199" t="s">
        <v>155</v>
      </c>
      <c r="AT312" s="199" t="s">
        <v>137</v>
      </c>
      <c r="AU312" s="199" t="s">
        <v>87</v>
      </c>
      <c r="AY312" s="17" t="s">
        <v>134</v>
      </c>
      <c r="BE312" s="200">
        <f>IF(N312="základní",J312,0)</f>
        <v>0</v>
      </c>
      <c r="BF312" s="200">
        <f>IF(N312="snížená",J312,0)</f>
        <v>0</v>
      </c>
      <c r="BG312" s="200">
        <f>IF(N312="zákl. přenesená",J312,0)</f>
        <v>0</v>
      </c>
      <c r="BH312" s="200">
        <f>IF(N312="sníž. přenesená",J312,0)</f>
        <v>0</v>
      </c>
      <c r="BI312" s="200">
        <f>IF(N312="nulová",J312,0)</f>
        <v>0</v>
      </c>
      <c r="BJ312" s="17" t="s">
        <v>87</v>
      </c>
      <c r="BK312" s="200">
        <f>ROUND(I312*H312,2)</f>
        <v>0</v>
      </c>
      <c r="BL312" s="17" t="s">
        <v>155</v>
      </c>
      <c r="BM312" s="199" t="s">
        <v>1267</v>
      </c>
    </row>
    <row r="313" spans="1:47" s="2" customFormat="1" ht="10">
      <c r="A313" s="34"/>
      <c r="B313" s="35"/>
      <c r="C313" s="36"/>
      <c r="D313" s="201" t="s">
        <v>143</v>
      </c>
      <c r="E313" s="36"/>
      <c r="F313" s="202" t="s">
        <v>1266</v>
      </c>
      <c r="G313" s="36"/>
      <c r="H313" s="36"/>
      <c r="I313" s="203"/>
      <c r="J313" s="36"/>
      <c r="K313" s="36"/>
      <c r="L313" s="39"/>
      <c r="M313" s="204"/>
      <c r="N313" s="205"/>
      <c r="O313" s="71"/>
      <c r="P313" s="71"/>
      <c r="Q313" s="71"/>
      <c r="R313" s="71"/>
      <c r="S313" s="71"/>
      <c r="T313" s="72"/>
      <c r="U313" s="34"/>
      <c r="V313" s="34"/>
      <c r="W313" s="34"/>
      <c r="X313" s="34"/>
      <c r="Y313" s="34"/>
      <c r="Z313" s="34"/>
      <c r="AA313" s="34"/>
      <c r="AB313" s="34"/>
      <c r="AC313" s="34"/>
      <c r="AD313" s="34"/>
      <c r="AE313" s="34"/>
      <c r="AT313" s="17" t="s">
        <v>143</v>
      </c>
      <c r="AU313" s="17" t="s">
        <v>87</v>
      </c>
    </row>
    <row r="314" spans="1:47" s="2" customFormat="1" ht="18">
      <c r="A314" s="34"/>
      <c r="B314" s="35"/>
      <c r="C314" s="36"/>
      <c r="D314" s="201" t="s">
        <v>144</v>
      </c>
      <c r="E314" s="36"/>
      <c r="F314" s="206" t="s">
        <v>1268</v>
      </c>
      <c r="G314" s="36"/>
      <c r="H314" s="36"/>
      <c r="I314" s="203"/>
      <c r="J314" s="36"/>
      <c r="K314" s="36"/>
      <c r="L314" s="39"/>
      <c r="M314" s="204"/>
      <c r="N314" s="205"/>
      <c r="O314" s="71"/>
      <c r="P314" s="71"/>
      <c r="Q314" s="71"/>
      <c r="R314" s="71"/>
      <c r="S314" s="71"/>
      <c r="T314" s="72"/>
      <c r="U314" s="34"/>
      <c r="V314" s="34"/>
      <c r="W314" s="34"/>
      <c r="X314" s="34"/>
      <c r="Y314" s="34"/>
      <c r="Z314" s="34"/>
      <c r="AA314" s="34"/>
      <c r="AB314" s="34"/>
      <c r="AC314" s="34"/>
      <c r="AD314" s="34"/>
      <c r="AE314" s="34"/>
      <c r="AT314" s="17" t="s">
        <v>144</v>
      </c>
      <c r="AU314" s="17" t="s">
        <v>87</v>
      </c>
    </row>
    <row r="315" spans="1:65" s="2" customFormat="1" ht="16.5" customHeight="1">
      <c r="A315" s="34"/>
      <c r="B315" s="35"/>
      <c r="C315" s="187" t="s">
        <v>597</v>
      </c>
      <c r="D315" s="187" t="s">
        <v>137</v>
      </c>
      <c r="E315" s="188" t="s">
        <v>1269</v>
      </c>
      <c r="F315" s="189" t="s">
        <v>1270</v>
      </c>
      <c r="G315" s="190" t="s">
        <v>234</v>
      </c>
      <c r="H315" s="191">
        <v>82.75</v>
      </c>
      <c r="I315" s="192"/>
      <c r="J315" s="193">
        <f>ROUND(I315*H315,2)</f>
        <v>0</v>
      </c>
      <c r="K315" s="194"/>
      <c r="L315" s="39"/>
      <c r="M315" s="195" t="s">
        <v>1</v>
      </c>
      <c r="N315" s="196" t="s">
        <v>44</v>
      </c>
      <c r="O315" s="71"/>
      <c r="P315" s="197">
        <f>O315*H315</f>
        <v>0</v>
      </c>
      <c r="Q315" s="197">
        <v>0</v>
      </c>
      <c r="R315" s="197">
        <f>Q315*H315</f>
        <v>0</v>
      </c>
      <c r="S315" s="197">
        <v>0</v>
      </c>
      <c r="T315" s="198">
        <f>S315*H315</f>
        <v>0</v>
      </c>
      <c r="U315" s="34"/>
      <c r="V315" s="34"/>
      <c r="W315" s="34"/>
      <c r="X315" s="34"/>
      <c r="Y315" s="34"/>
      <c r="Z315" s="34"/>
      <c r="AA315" s="34"/>
      <c r="AB315" s="34"/>
      <c r="AC315" s="34"/>
      <c r="AD315" s="34"/>
      <c r="AE315" s="34"/>
      <c r="AR315" s="199" t="s">
        <v>155</v>
      </c>
      <c r="AT315" s="199" t="s">
        <v>137</v>
      </c>
      <c r="AU315" s="199" t="s">
        <v>87</v>
      </c>
      <c r="AY315" s="17" t="s">
        <v>134</v>
      </c>
      <c r="BE315" s="200">
        <f>IF(N315="základní",J315,0)</f>
        <v>0</v>
      </c>
      <c r="BF315" s="200">
        <f>IF(N315="snížená",J315,0)</f>
        <v>0</v>
      </c>
      <c r="BG315" s="200">
        <f>IF(N315="zákl. přenesená",J315,0)</f>
        <v>0</v>
      </c>
      <c r="BH315" s="200">
        <f>IF(N315="sníž. přenesená",J315,0)</f>
        <v>0</v>
      </c>
      <c r="BI315" s="200">
        <f>IF(N315="nulová",J315,0)</f>
        <v>0</v>
      </c>
      <c r="BJ315" s="17" t="s">
        <v>87</v>
      </c>
      <c r="BK315" s="200">
        <f>ROUND(I315*H315,2)</f>
        <v>0</v>
      </c>
      <c r="BL315" s="17" t="s">
        <v>155</v>
      </c>
      <c r="BM315" s="199" t="s">
        <v>1271</v>
      </c>
    </row>
    <row r="316" spans="1:47" s="2" customFormat="1" ht="10">
      <c r="A316" s="34"/>
      <c r="B316" s="35"/>
      <c r="C316" s="36"/>
      <c r="D316" s="201" t="s">
        <v>143</v>
      </c>
      <c r="E316" s="36"/>
      <c r="F316" s="202" t="s">
        <v>1270</v>
      </c>
      <c r="G316" s="36"/>
      <c r="H316" s="36"/>
      <c r="I316" s="203"/>
      <c r="J316" s="36"/>
      <c r="K316" s="36"/>
      <c r="L316" s="39"/>
      <c r="M316" s="204"/>
      <c r="N316" s="205"/>
      <c r="O316" s="71"/>
      <c r="P316" s="71"/>
      <c r="Q316" s="71"/>
      <c r="R316" s="71"/>
      <c r="S316" s="71"/>
      <c r="T316" s="72"/>
      <c r="U316" s="34"/>
      <c r="V316" s="34"/>
      <c r="W316" s="34"/>
      <c r="X316" s="34"/>
      <c r="Y316" s="34"/>
      <c r="Z316" s="34"/>
      <c r="AA316" s="34"/>
      <c r="AB316" s="34"/>
      <c r="AC316" s="34"/>
      <c r="AD316" s="34"/>
      <c r="AE316" s="34"/>
      <c r="AT316" s="17" t="s">
        <v>143</v>
      </c>
      <c r="AU316" s="17" t="s">
        <v>87</v>
      </c>
    </row>
    <row r="317" spans="1:47" s="2" customFormat="1" ht="18">
      <c r="A317" s="34"/>
      <c r="B317" s="35"/>
      <c r="C317" s="36"/>
      <c r="D317" s="201" t="s">
        <v>181</v>
      </c>
      <c r="E317" s="36"/>
      <c r="F317" s="206" t="s">
        <v>1272</v>
      </c>
      <c r="G317" s="36"/>
      <c r="H317" s="36"/>
      <c r="I317" s="203"/>
      <c r="J317" s="36"/>
      <c r="K317" s="36"/>
      <c r="L317" s="39"/>
      <c r="M317" s="204"/>
      <c r="N317" s="205"/>
      <c r="O317" s="71"/>
      <c r="P317" s="71"/>
      <c r="Q317" s="71"/>
      <c r="R317" s="71"/>
      <c r="S317" s="71"/>
      <c r="T317" s="72"/>
      <c r="U317" s="34"/>
      <c r="V317" s="34"/>
      <c r="W317" s="34"/>
      <c r="X317" s="34"/>
      <c r="Y317" s="34"/>
      <c r="Z317" s="34"/>
      <c r="AA317" s="34"/>
      <c r="AB317" s="34"/>
      <c r="AC317" s="34"/>
      <c r="AD317" s="34"/>
      <c r="AE317" s="34"/>
      <c r="AT317" s="17" t="s">
        <v>181</v>
      </c>
      <c r="AU317" s="17" t="s">
        <v>87</v>
      </c>
    </row>
    <row r="318" spans="1:47" s="2" customFormat="1" ht="18">
      <c r="A318" s="34"/>
      <c r="B318" s="35"/>
      <c r="C318" s="36"/>
      <c r="D318" s="201" t="s">
        <v>144</v>
      </c>
      <c r="E318" s="36"/>
      <c r="F318" s="206" t="s">
        <v>1273</v>
      </c>
      <c r="G318" s="36"/>
      <c r="H318" s="36"/>
      <c r="I318" s="203"/>
      <c r="J318" s="36"/>
      <c r="K318" s="36"/>
      <c r="L318" s="39"/>
      <c r="M318" s="204"/>
      <c r="N318" s="205"/>
      <c r="O318" s="71"/>
      <c r="P318" s="71"/>
      <c r="Q318" s="71"/>
      <c r="R318" s="71"/>
      <c r="S318" s="71"/>
      <c r="T318" s="72"/>
      <c r="U318" s="34"/>
      <c r="V318" s="34"/>
      <c r="W318" s="34"/>
      <c r="X318" s="34"/>
      <c r="Y318" s="34"/>
      <c r="Z318" s="34"/>
      <c r="AA318" s="34"/>
      <c r="AB318" s="34"/>
      <c r="AC318" s="34"/>
      <c r="AD318" s="34"/>
      <c r="AE318" s="34"/>
      <c r="AT318" s="17" t="s">
        <v>144</v>
      </c>
      <c r="AU318" s="17" t="s">
        <v>87</v>
      </c>
    </row>
    <row r="319" spans="1:65" s="2" customFormat="1" ht="24.15" customHeight="1">
      <c r="A319" s="34"/>
      <c r="B319" s="35"/>
      <c r="C319" s="187" t="s">
        <v>602</v>
      </c>
      <c r="D319" s="187" t="s">
        <v>137</v>
      </c>
      <c r="E319" s="188" t="s">
        <v>1274</v>
      </c>
      <c r="F319" s="189" t="s">
        <v>1275</v>
      </c>
      <c r="G319" s="190" t="s">
        <v>317</v>
      </c>
      <c r="H319" s="191">
        <v>44.66</v>
      </c>
      <c r="I319" s="192"/>
      <c r="J319" s="193">
        <f>ROUND(I319*H319,2)</f>
        <v>0</v>
      </c>
      <c r="K319" s="194"/>
      <c r="L319" s="39"/>
      <c r="M319" s="195" t="s">
        <v>1</v>
      </c>
      <c r="N319" s="196" t="s">
        <v>44</v>
      </c>
      <c r="O319" s="71"/>
      <c r="P319" s="197">
        <f>O319*H319</f>
        <v>0</v>
      </c>
      <c r="Q319" s="197">
        <v>0</v>
      </c>
      <c r="R319" s="197">
        <f>Q319*H319</f>
        <v>0</v>
      </c>
      <c r="S319" s="197">
        <v>0</v>
      </c>
      <c r="T319" s="198">
        <f>S319*H319</f>
        <v>0</v>
      </c>
      <c r="U319" s="34"/>
      <c r="V319" s="34"/>
      <c r="W319" s="34"/>
      <c r="X319" s="34"/>
      <c r="Y319" s="34"/>
      <c r="Z319" s="34"/>
      <c r="AA319" s="34"/>
      <c r="AB319" s="34"/>
      <c r="AC319" s="34"/>
      <c r="AD319" s="34"/>
      <c r="AE319" s="34"/>
      <c r="AR319" s="199" t="s">
        <v>155</v>
      </c>
      <c r="AT319" s="199" t="s">
        <v>137</v>
      </c>
      <c r="AU319" s="199" t="s">
        <v>87</v>
      </c>
      <c r="AY319" s="17" t="s">
        <v>134</v>
      </c>
      <c r="BE319" s="200">
        <f>IF(N319="základní",J319,0)</f>
        <v>0</v>
      </c>
      <c r="BF319" s="200">
        <f>IF(N319="snížená",J319,0)</f>
        <v>0</v>
      </c>
      <c r="BG319" s="200">
        <f>IF(N319="zákl. přenesená",J319,0)</f>
        <v>0</v>
      </c>
      <c r="BH319" s="200">
        <f>IF(N319="sníž. přenesená",J319,0)</f>
        <v>0</v>
      </c>
      <c r="BI319" s="200">
        <f>IF(N319="nulová",J319,0)</f>
        <v>0</v>
      </c>
      <c r="BJ319" s="17" t="s">
        <v>87</v>
      </c>
      <c r="BK319" s="200">
        <f>ROUND(I319*H319,2)</f>
        <v>0</v>
      </c>
      <c r="BL319" s="17" t="s">
        <v>155</v>
      </c>
      <c r="BM319" s="199" t="s">
        <v>1276</v>
      </c>
    </row>
    <row r="320" spans="1:47" s="2" customFormat="1" ht="10">
      <c r="A320" s="34"/>
      <c r="B320" s="35"/>
      <c r="C320" s="36"/>
      <c r="D320" s="201" t="s">
        <v>143</v>
      </c>
      <c r="E320" s="36"/>
      <c r="F320" s="202" t="s">
        <v>1275</v>
      </c>
      <c r="G320" s="36"/>
      <c r="H320" s="36"/>
      <c r="I320" s="203"/>
      <c r="J320" s="36"/>
      <c r="K320" s="36"/>
      <c r="L320" s="39"/>
      <c r="M320" s="204"/>
      <c r="N320" s="205"/>
      <c r="O320" s="71"/>
      <c r="P320" s="71"/>
      <c r="Q320" s="71"/>
      <c r="R320" s="71"/>
      <c r="S320" s="71"/>
      <c r="T320" s="72"/>
      <c r="U320" s="34"/>
      <c r="V320" s="34"/>
      <c r="W320" s="34"/>
      <c r="X320" s="34"/>
      <c r="Y320" s="34"/>
      <c r="Z320" s="34"/>
      <c r="AA320" s="34"/>
      <c r="AB320" s="34"/>
      <c r="AC320" s="34"/>
      <c r="AD320" s="34"/>
      <c r="AE320" s="34"/>
      <c r="AT320" s="17" t="s">
        <v>143</v>
      </c>
      <c r="AU320" s="17" t="s">
        <v>87</v>
      </c>
    </row>
    <row r="321" spans="1:47" s="2" customFormat="1" ht="18">
      <c r="A321" s="34"/>
      <c r="B321" s="35"/>
      <c r="C321" s="36"/>
      <c r="D321" s="201" t="s">
        <v>181</v>
      </c>
      <c r="E321" s="36"/>
      <c r="F321" s="206" t="s">
        <v>1277</v>
      </c>
      <c r="G321" s="36"/>
      <c r="H321" s="36"/>
      <c r="I321" s="203"/>
      <c r="J321" s="36"/>
      <c r="K321" s="36"/>
      <c r="L321" s="39"/>
      <c r="M321" s="204"/>
      <c r="N321" s="205"/>
      <c r="O321" s="71"/>
      <c r="P321" s="71"/>
      <c r="Q321" s="71"/>
      <c r="R321" s="71"/>
      <c r="S321" s="71"/>
      <c r="T321" s="72"/>
      <c r="U321" s="34"/>
      <c r="V321" s="34"/>
      <c r="W321" s="34"/>
      <c r="X321" s="34"/>
      <c r="Y321" s="34"/>
      <c r="Z321" s="34"/>
      <c r="AA321" s="34"/>
      <c r="AB321" s="34"/>
      <c r="AC321" s="34"/>
      <c r="AD321" s="34"/>
      <c r="AE321" s="34"/>
      <c r="AT321" s="17" t="s">
        <v>181</v>
      </c>
      <c r="AU321" s="17" t="s">
        <v>87</v>
      </c>
    </row>
    <row r="322" spans="1:47" s="2" customFormat="1" ht="18">
      <c r="A322" s="34"/>
      <c r="B322" s="35"/>
      <c r="C322" s="36"/>
      <c r="D322" s="201" t="s">
        <v>144</v>
      </c>
      <c r="E322" s="36"/>
      <c r="F322" s="206" t="s">
        <v>1278</v>
      </c>
      <c r="G322" s="36"/>
      <c r="H322" s="36"/>
      <c r="I322" s="203"/>
      <c r="J322" s="36"/>
      <c r="K322" s="36"/>
      <c r="L322" s="39"/>
      <c r="M322" s="209"/>
      <c r="N322" s="210"/>
      <c r="O322" s="211"/>
      <c r="P322" s="211"/>
      <c r="Q322" s="211"/>
      <c r="R322" s="211"/>
      <c r="S322" s="211"/>
      <c r="T322" s="212"/>
      <c r="U322" s="34"/>
      <c r="V322" s="34"/>
      <c r="W322" s="34"/>
      <c r="X322" s="34"/>
      <c r="Y322" s="34"/>
      <c r="Z322" s="34"/>
      <c r="AA322" s="34"/>
      <c r="AB322" s="34"/>
      <c r="AC322" s="34"/>
      <c r="AD322" s="34"/>
      <c r="AE322" s="34"/>
      <c r="AT322" s="17" t="s">
        <v>144</v>
      </c>
      <c r="AU322" s="17" t="s">
        <v>87</v>
      </c>
    </row>
    <row r="323" spans="1:31" s="2" customFormat="1" ht="7" customHeight="1">
      <c r="A323" s="34"/>
      <c r="B323" s="54"/>
      <c r="C323" s="55"/>
      <c r="D323" s="55"/>
      <c r="E323" s="55"/>
      <c r="F323" s="55"/>
      <c r="G323" s="55"/>
      <c r="H323" s="55"/>
      <c r="I323" s="55"/>
      <c r="J323" s="55"/>
      <c r="K323" s="55"/>
      <c r="L323" s="39"/>
      <c r="M323" s="34"/>
      <c r="O323" s="34"/>
      <c r="P323" s="34"/>
      <c r="Q323" s="34"/>
      <c r="R323" s="34"/>
      <c r="S323" s="34"/>
      <c r="T323" s="34"/>
      <c r="U323" s="34"/>
      <c r="V323" s="34"/>
      <c r="W323" s="34"/>
      <c r="X323" s="34"/>
      <c r="Y323" s="34"/>
      <c r="Z323" s="34"/>
      <c r="AA323" s="34"/>
      <c r="AB323" s="34"/>
      <c r="AC323" s="34"/>
      <c r="AD323" s="34"/>
      <c r="AE323" s="34"/>
    </row>
  </sheetData>
  <sheetProtection algorithmName="SHA-512" hashValue="ABrj1R66b1NFIcvHIfyXW3MfJi0ZhlVQSlIs/bOxyyqb/xatg50veWtHBxi0pXpLFqPRQikE5Pdbc9b8/oSR/A==" saltValue="NB/guL0czUdX7IvFfk6Xutau6gYW89VObKT5vnlaEPBUeuRQtoR+JrWR6RTn/+UZCw+21rScZ8Qq2k0pgBnY+Q==" spinCount="100000" sheet="1" objects="1" scenarios="1" formatColumns="0" formatRows="0" autoFilter="0"/>
  <autoFilter ref="C118:K322"/>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93"/>
  <sheetViews>
    <sheetView showGridLines="0" workbookViewId="0" topLeftCell="A1"/>
  </sheetViews>
  <sheetFormatPr defaultColWidth="9.140625" defaultRowHeight="12"/>
  <cols>
    <col min="1" max="1" width="8.28125" style="1" customWidth="1"/>
    <col min="2" max="2" width="1.28515625" style="1" customWidth="1"/>
    <col min="3" max="3" width="4.140625" style="1" customWidth="1"/>
    <col min="4" max="4" width="4.28125" style="1" customWidth="1"/>
    <col min="5" max="5" width="17.140625" style="1" customWidth="1"/>
    <col min="6" max="6" width="50.7109375" style="1" customWidth="1"/>
    <col min="7" max="7" width="7.421875" style="1" customWidth="1"/>
    <col min="8" max="8" width="14.00390625" style="1" customWidth="1"/>
    <col min="9" max="9" width="15.7109375" style="1" customWidth="1"/>
    <col min="10" max="10" width="22.28125" style="1" customWidth="1"/>
    <col min="11" max="11" width="22.28125" style="1" hidden="1" customWidth="1"/>
    <col min="12" max="12" width="9.28125" style="1" customWidth="1"/>
    <col min="13" max="13" width="10.710937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7" customHeight="1">
      <c r="L2" s="299"/>
      <c r="M2" s="299"/>
      <c r="N2" s="299"/>
      <c r="O2" s="299"/>
      <c r="P2" s="299"/>
      <c r="Q2" s="299"/>
      <c r="R2" s="299"/>
      <c r="S2" s="299"/>
      <c r="T2" s="299"/>
      <c r="U2" s="299"/>
      <c r="V2" s="299"/>
      <c r="AT2" s="17" t="s">
        <v>104</v>
      </c>
    </row>
    <row r="3" spans="2:46" s="1" customFormat="1" ht="7" customHeight="1">
      <c r="B3" s="108"/>
      <c r="C3" s="109"/>
      <c r="D3" s="109"/>
      <c r="E3" s="109"/>
      <c r="F3" s="109"/>
      <c r="G3" s="109"/>
      <c r="H3" s="109"/>
      <c r="I3" s="109"/>
      <c r="J3" s="109"/>
      <c r="K3" s="109"/>
      <c r="L3" s="20"/>
      <c r="AT3" s="17" t="s">
        <v>89</v>
      </c>
    </row>
    <row r="4" spans="2:46" s="1" customFormat="1" ht="25" customHeight="1">
      <c r="B4" s="20"/>
      <c r="D4" s="110" t="s">
        <v>105</v>
      </c>
      <c r="L4" s="20"/>
      <c r="M4" s="111" t="s">
        <v>10</v>
      </c>
      <c r="AT4" s="17" t="s">
        <v>4</v>
      </c>
    </row>
    <row r="5" spans="2:12" s="1" customFormat="1" ht="7" customHeight="1">
      <c r="B5" s="20"/>
      <c r="L5" s="20"/>
    </row>
    <row r="6" spans="2:12" s="1" customFormat="1" ht="12" customHeight="1">
      <c r="B6" s="20"/>
      <c r="D6" s="112" t="s">
        <v>16</v>
      </c>
      <c r="L6" s="20"/>
    </row>
    <row r="7" spans="2:12" s="1" customFormat="1" ht="16.5" customHeight="1">
      <c r="B7" s="20"/>
      <c r="E7" s="300" t="str">
        <f>'Rekapitulace stavby'!K6</f>
        <v>Oprava místní komunikace v ulici Palackého, Náměšť nad Oslavou</v>
      </c>
      <c r="F7" s="301"/>
      <c r="G7" s="301"/>
      <c r="H7" s="301"/>
      <c r="L7" s="20"/>
    </row>
    <row r="8" spans="1:31" s="2" customFormat="1" ht="12" customHeight="1">
      <c r="A8" s="34"/>
      <c r="B8" s="39"/>
      <c r="C8" s="34"/>
      <c r="D8" s="112" t="s">
        <v>106</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302" t="s">
        <v>1279</v>
      </c>
      <c r="F9" s="303"/>
      <c r="G9" s="303"/>
      <c r="H9" s="303"/>
      <c r="I9" s="34"/>
      <c r="J9" s="34"/>
      <c r="K9" s="34"/>
      <c r="L9" s="51"/>
      <c r="S9" s="34"/>
      <c r="T9" s="34"/>
      <c r="U9" s="34"/>
      <c r="V9" s="34"/>
      <c r="W9" s="34"/>
      <c r="X9" s="34"/>
      <c r="Y9" s="34"/>
      <c r="Z9" s="34"/>
      <c r="AA9" s="34"/>
      <c r="AB9" s="34"/>
      <c r="AC9" s="34"/>
      <c r="AD9" s="34"/>
      <c r="AE9" s="34"/>
    </row>
    <row r="10" spans="1:31" s="2" customFormat="1" ht="10">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20</v>
      </c>
      <c r="E12" s="34"/>
      <c r="F12" s="113" t="s">
        <v>21</v>
      </c>
      <c r="G12" s="34"/>
      <c r="H12" s="34"/>
      <c r="I12" s="112" t="s">
        <v>22</v>
      </c>
      <c r="J12" s="114" t="str">
        <f>'Rekapitulace stavby'!AN8</f>
        <v>27. 11. 2021</v>
      </c>
      <c r="K12" s="34"/>
      <c r="L12" s="51"/>
      <c r="S12" s="34"/>
      <c r="T12" s="34"/>
      <c r="U12" s="34"/>
      <c r="V12" s="34"/>
      <c r="W12" s="34"/>
      <c r="X12" s="34"/>
      <c r="Y12" s="34"/>
      <c r="Z12" s="34"/>
      <c r="AA12" s="34"/>
      <c r="AB12" s="34"/>
      <c r="AC12" s="34"/>
      <c r="AD12" s="34"/>
      <c r="AE12" s="34"/>
    </row>
    <row r="13" spans="1:31" s="2" customFormat="1" ht="10.75"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7"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04" t="str">
        <f>'Rekapitulace stavby'!E14</f>
        <v>Vyplň údaj</v>
      </c>
      <c r="F18" s="305"/>
      <c r="G18" s="305"/>
      <c r="H18" s="305"/>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7"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7"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37</v>
      </c>
      <c r="E23" s="34"/>
      <c r="F23" s="34"/>
      <c r="G23" s="34"/>
      <c r="H23" s="34"/>
      <c r="I23" s="112" t="s">
        <v>25</v>
      </c>
      <c r="J23" s="113"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
        <v>34</v>
      </c>
      <c r="F24" s="34"/>
      <c r="G24" s="34"/>
      <c r="H24" s="34"/>
      <c r="I24" s="112" t="s">
        <v>28</v>
      </c>
      <c r="J24" s="113" t="s">
        <v>1</v>
      </c>
      <c r="K24" s="34"/>
      <c r="L24" s="51"/>
      <c r="S24" s="34"/>
      <c r="T24" s="34"/>
      <c r="U24" s="34"/>
      <c r="V24" s="34"/>
      <c r="W24" s="34"/>
      <c r="X24" s="34"/>
      <c r="Y24" s="34"/>
      <c r="Z24" s="34"/>
      <c r="AA24" s="34"/>
      <c r="AB24" s="34"/>
      <c r="AC24" s="34"/>
      <c r="AD24" s="34"/>
      <c r="AE24" s="34"/>
    </row>
    <row r="25" spans="1:31" s="2" customFormat="1" ht="7"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38</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306" t="s">
        <v>1</v>
      </c>
      <c r="F27" s="306"/>
      <c r="G27" s="306"/>
      <c r="H27" s="306"/>
      <c r="I27" s="115"/>
      <c r="J27" s="115"/>
      <c r="K27" s="115"/>
      <c r="L27" s="117"/>
      <c r="S27" s="115"/>
      <c r="T27" s="115"/>
      <c r="U27" s="115"/>
      <c r="V27" s="115"/>
      <c r="W27" s="115"/>
      <c r="X27" s="115"/>
      <c r="Y27" s="115"/>
      <c r="Z27" s="115"/>
      <c r="AA27" s="115"/>
      <c r="AB27" s="115"/>
      <c r="AC27" s="115"/>
      <c r="AD27" s="115"/>
      <c r="AE27" s="115"/>
    </row>
    <row r="28" spans="1:31" s="2" customFormat="1" ht="7"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7"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4" customHeight="1">
      <c r="A30" s="34"/>
      <c r="B30" s="39"/>
      <c r="C30" s="34"/>
      <c r="D30" s="119" t="s">
        <v>39</v>
      </c>
      <c r="E30" s="34"/>
      <c r="F30" s="34"/>
      <c r="G30" s="34"/>
      <c r="H30" s="34"/>
      <c r="I30" s="34"/>
      <c r="J30" s="120">
        <f>ROUND(J123,2)</f>
        <v>0</v>
      </c>
      <c r="K30" s="34"/>
      <c r="L30" s="51"/>
      <c r="S30" s="34"/>
      <c r="T30" s="34"/>
      <c r="U30" s="34"/>
      <c r="V30" s="34"/>
      <c r="W30" s="34"/>
      <c r="X30" s="34"/>
      <c r="Y30" s="34"/>
      <c r="Z30" s="34"/>
      <c r="AA30" s="34"/>
      <c r="AB30" s="34"/>
      <c r="AC30" s="34"/>
      <c r="AD30" s="34"/>
      <c r="AE30" s="34"/>
    </row>
    <row r="31" spans="1:31" s="2" customFormat="1" ht="7"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 customHeight="1">
      <c r="A32" s="34"/>
      <c r="B32" s="39"/>
      <c r="C32" s="34"/>
      <c r="D32" s="34"/>
      <c r="E32" s="34"/>
      <c r="F32" s="121" t="s">
        <v>41</v>
      </c>
      <c r="G32" s="34"/>
      <c r="H32" s="34"/>
      <c r="I32" s="121" t="s">
        <v>40</v>
      </c>
      <c r="J32" s="121" t="s">
        <v>42</v>
      </c>
      <c r="K32" s="34"/>
      <c r="L32" s="51"/>
      <c r="S32" s="34"/>
      <c r="T32" s="34"/>
      <c r="U32" s="34"/>
      <c r="V32" s="34"/>
      <c r="W32" s="34"/>
      <c r="X32" s="34"/>
      <c r="Y32" s="34"/>
      <c r="Z32" s="34"/>
      <c r="AA32" s="34"/>
      <c r="AB32" s="34"/>
      <c r="AC32" s="34"/>
      <c r="AD32" s="34"/>
      <c r="AE32" s="34"/>
    </row>
    <row r="33" spans="1:31" s="2" customFormat="1" ht="14.4" customHeight="1">
      <c r="A33" s="34"/>
      <c r="B33" s="39"/>
      <c r="C33" s="34"/>
      <c r="D33" s="122" t="s">
        <v>43</v>
      </c>
      <c r="E33" s="112" t="s">
        <v>44</v>
      </c>
      <c r="F33" s="123">
        <f>ROUND((SUM(BE123:BE192)),2)</f>
        <v>0</v>
      </c>
      <c r="G33" s="34"/>
      <c r="H33" s="34"/>
      <c r="I33" s="124">
        <v>0.21</v>
      </c>
      <c r="J33" s="123">
        <f>ROUND(((SUM(BE123:BE192))*I33),2)</f>
        <v>0</v>
      </c>
      <c r="K33" s="34"/>
      <c r="L33" s="51"/>
      <c r="S33" s="34"/>
      <c r="T33" s="34"/>
      <c r="U33" s="34"/>
      <c r="V33" s="34"/>
      <c r="W33" s="34"/>
      <c r="X33" s="34"/>
      <c r="Y33" s="34"/>
      <c r="Z33" s="34"/>
      <c r="AA33" s="34"/>
      <c r="AB33" s="34"/>
      <c r="AC33" s="34"/>
      <c r="AD33" s="34"/>
      <c r="AE33" s="34"/>
    </row>
    <row r="34" spans="1:31" s="2" customFormat="1" ht="14.4" customHeight="1">
      <c r="A34" s="34"/>
      <c r="B34" s="39"/>
      <c r="C34" s="34"/>
      <c r="D34" s="34"/>
      <c r="E34" s="112" t="s">
        <v>45</v>
      </c>
      <c r="F34" s="123">
        <f>ROUND((SUM(BF123:BF192)),2)</f>
        <v>0</v>
      </c>
      <c r="G34" s="34"/>
      <c r="H34" s="34"/>
      <c r="I34" s="124">
        <v>0.15</v>
      </c>
      <c r="J34" s="123">
        <f>ROUND(((SUM(BF123:BF192))*I34),2)</f>
        <v>0</v>
      </c>
      <c r="K34" s="34"/>
      <c r="L34" s="51"/>
      <c r="S34" s="34"/>
      <c r="T34" s="34"/>
      <c r="U34" s="34"/>
      <c r="V34" s="34"/>
      <c r="W34" s="34"/>
      <c r="X34" s="34"/>
      <c r="Y34" s="34"/>
      <c r="Z34" s="34"/>
      <c r="AA34" s="34"/>
      <c r="AB34" s="34"/>
      <c r="AC34" s="34"/>
      <c r="AD34" s="34"/>
      <c r="AE34" s="34"/>
    </row>
    <row r="35" spans="1:31" s="2" customFormat="1" ht="14.4" customHeight="1" hidden="1">
      <c r="A35" s="34"/>
      <c r="B35" s="39"/>
      <c r="C35" s="34"/>
      <c r="D35" s="34"/>
      <c r="E35" s="112" t="s">
        <v>46</v>
      </c>
      <c r="F35" s="123">
        <f>ROUND((SUM(BG123:BG192)),2)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 customHeight="1" hidden="1">
      <c r="A36" s="34"/>
      <c r="B36" s="39"/>
      <c r="C36" s="34"/>
      <c r="D36" s="34"/>
      <c r="E36" s="112" t="s">
        <v>47</v>
      </c>
      <c r="F36" s="123">
        <f>ROUND((SUM(BH123:BH192)),2)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 customHeight="1" hidden="1">
      <c r="A37" s="34"/>
      <c r="B37" s="39"/>
      <c r="C37" s="34"/>
      <c r="D37" s="34"/>
      <c r="E37" s="112" t="s">
        <v>48</v>
      </c>
      <c r="F37" s="123">
        <f>ROUND((SUM(BI123:BI192)),2)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7"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4" customHeight="1">
      <c r="A39" s="34"/>
      <c r="B39" s="39"/>
      <c r="C39" s="125"/>
      <c r="D39" s="126" t="s">
        <v>49</v>
      </c>
      <c r="E39" s="127"/>
      <c r="F39" s="127"/>
      <c r="G39" s="128" t="s">
        <v>50</v>
      </c>
      <c r="H39" s="129" t="s">
        <v>51</v>
      </c>
      <c r="I39" s="127"/>
      <c r="J39" s="130">
        <f>SUM(J30:J37)</f>
        <v>0</v>
      </c>
      <c r="K39" s="131"/>
      <c r="L39" s="51"/>
      <c r="S39" s="34"/>
      <c r="T39" s="34"/>
      <c r="U39" s="34"/>
      <c r="V39" s="34"/>
      <c r="W39" s="34"/>
      <c r="X39" s="34"/>
      <c r="Y39" s="34"/>
      <c r="Z39" s="34"/>
      <c r="AA39" s="34"/>
      <c r="AB39" s="34"/>
      <c r="AC39" s="34"/>
      <c r="AD39" s="34"/>
      <c r="AE39" s="34"/>
    </row>
    <row r="40" spans="1:31" s="2" customFormat="1" ht="14.4"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51"/>
      <c r="D50" s="132" t="s">
        <v>52</v>
      </c>
      <c r="E50" s="133"/>
      <c r="F50" s="133"/>
      <c r="G50" s="132" t="s">
        <v>53</v>
      </c>
      <c r="H50" s="133"/>
      <c r="I50" s="133"/>
      <c r="J50" s="133"/>
      <c r="K50" s="133"/>
      <c r="L50" s="51"/>
    </row>
    <row r="51" spans="2:12" ht="10">
      <c r="B51" s="20"/>
      <c r="L51" s="20"/>
    </row>
    <row r="52" spans="2:12" ht="10">
      <c r="B52" s="20"/>
      <c r="L52" s="20"/>
    </row>
    <row r="53" spans="2:12" ht="10">
      <c r="B53" s="20"/>
      <c r="L53" s="20"/>
    </row>
    <row r="54" spans="2:12" ht="10">
      <c r="B54" s="20"/>
      <c r="L54" s="20"/>
    </row>
    <row r="55" spans="2:12" ht="10">
      <c r="B55" s="20"/>
      <c r="L55" s="20"/>
    </row>
    <row r="56" spans="2:12" ht="10">
      <c r="B56" s="20"/>
      <c r="L56" s="20"/>
    </row>
    <row r="57" spans="2:12" ht="10">
      <c r="B57" s="20"/>
      <c r="L57" s="20"/>
    </row>
    <row r="58" spans="2:12" ht="10">
      <c r="B58" s="20"/>
      <c r="L58" s="20"/>
    </row>
    <row r="59" spans="2:12" ht="10">
      <c r="B59" s="20"/>
      <c r="L59" s="20"/>
    </row>
    <row r="60" spans="2:12" ht="10">
      <c r="B60" s="20"/>
      <c r="L60" s="20"/>
    </row>
    <row r="61" spans="1:31" s="2" customFormat="1" ht="12.5">
      <c r="A61" s="34"/>
      <c r="B61" s="39"/>
      <c r="C61" s="34"/>
      <c r="D61" s="134" t="s">
        <v>54</v>
      </c>
      <c r="E61" s="135"/>
      <c r="F61" s="136" t="s">
        <v>55</v>
      </c>
      <c r="G61" s="134" t="s">
        <v>54</v>
      </c>
      <c r="H61" s="135"/>
      <c r="I61" s="135"/>
      <c r="J61" s="137" t="s">
        <v>55</v>
      </c>
      <c r="K61" s="135"/>
      <c r="L61" s="51"/>
      <c r="S61" s="34"/>
      <c r="T61" s="34"/>
      <c r="U61" s="34"/>
      <c r="V61" s="34"/>
      <c r="W61" s="34"/>
      <c r="X61" s="34"/>
      <c r="Y61" s="34"/>
      <c r="Z61" s="34"/>
      <c r="AA61" s="34"/>
      <c r="AB61" s="34"/>
      <c r="AC61" s="34"/>
      <c r="AD61" s="34"/>
      <c r="AE61" s="34"/>
    </row>
    <row r="62" spans="2:12" ht="10">
      <c r="B62" s="20"/>
      <c r="L62" s="20"/>
    </row>
    <row r="63" spans="2:12" ht="10">
      <c r="B63" s="20"/>
      <c r="L63" s="20"/>
    </row>
    <row r="64" spans="2:12" ht="10">
      <c r="B64" s="20"/>
      <c r="L64" s="20"/>
    </row>
    <row r="65" spans="1:31" s="2" customFormat="1" ht="13">
      <c r="A65" s="34"/>
      <c r="B65" s="39"/>
      <c r="C65" s="34"/>
      <c r="D65" s="132" t="s">
        <v>56</v>
      </c>
      <c r="E65" s="138"/>
      <c r="F65" s="138"/>
      <c r="G65" s="132" t="s">
        <v>57</v>
      </c>
      <c r="H65" s="138"/>
      <c r="I65" s="138"/>
      <c r="J65" s="138"/>
      <c r="K65" s="138"/>
      <c r="L65" s="51"/>
      <c r="S65" s="34"/>
      <c r="T65" s="34"/>
      <c r="U65" s="34"/>
      <c r="V65" s="34"/>
      <c r="W65" s="34"/>
      <c r="X65" s="34"/>
      <c r="Y65" s="34"/>
      <c r="Z65" s="34"/>
      <c r="AA65" s="34"/>
      <c r="AB65" s="34"/>
      <c r="AC65" s="34"/>
      <c r="AD65" s="34"/>
      <c r="AE65" s="34"/>
    </row>
    <row r="66" spans="2:12" ht="10">
      <c r="B66" s="20"/>
      <c r="L66" s="20"/>
    </row>
    <row r="67" spans="2:12" ht="10">
      <c r="B67" s="20"/>
      <c r="L67" s="20"/>
    </row>
    <row r="68" spans="2:12" ht="10">
      <c r="B68" s="20"/>
      <c r="L68" s="20"/>
    </row>
    <row r="69" spans="2:12" ht="10">
      <c r="B69" s="20"/>
      <c r="L69" s="20"/>
    </row>
    <row r="70" spans="2:12" ht="10">
      <c r="B70" s="20"/>
      <c r="L70" s="20"/>
    </row>
    <row r="71" spans="2:12" ht="10">
      <c r="B71" s="20"/>
      <c r="L71" s="20"/>
    </row>
    <row r="72" spans="2:12" ht="10">
      <c r="B72" s="20"/>
      <c r="L72" s="20"/>
    </row>
    <row r="73" spans="2:12" ht="10">
      <c r="B73" s="20"/>
      <c r="L73" s="20"/>
    </row>
    <row r="74" spans="2:12" ht="10">
      <c r="B74" s="20"/>
      <c r="L74" s="20"/>
    </row>
    <row r="75" spans="2:12" ht="10">
      <c r="B75" s="20"/>
      <c r="L75" s="20"/>
    </row>
    <row r="76" spans="1:31" s="2" customFormat="1" ht="12.5">
      <c r="A76" s="34"/>
      <c r="B76" s="39"/>
      <c r="C76" s="34"/>
      <c r="D76" s="134" t="s">
        <v>54</v>
      </c>
      <c r="E76" s="135"/>
      <c r="F76" s="136" t="s">
        <v>55</v>
      </c>
      <c r="G76" s="134" t="s">
        <v>54</v>
      </c>
      <c r="H76" s="135"/>
      <c r="I76" s="135"/>
      <c r="J76" s="137" t="s">
        <v>55</v>
      </c>
      <c r="K76" s="135"/>
      <c r="L76" s="51"/>
      <c r="S76" s="34"/>
      <c r="T76" s="34"/>
      <c r="U76" s="34"/>
      <c r="V76" s="34"/>
      <c r="W76" s="34"/>
      <c r="X76" s="34"/>
      <c r="Y76" s="34"/>
      <c r="Z76" s="34"/>
      <c r="AA76" s="34"/>
      <c r="AB76" s="34"/>
      <c r="AC76" s="34"/>
      <c r="AD76" s="34"/>
      <c r="AE76" s="34"/>
    </row>
    <row r="77" spans="1:31" s="2" customFormat="1" ht="14.4"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7"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5" customHeight="1">
      <c r="A82" s="34"/>
      <c r="B82" s="35"/>
      <c r="C82" s="23" t="s">
        <v>108</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7"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7" t="str">
        <f>E7</f>
        <v>Oprava místní komunikace v ulici Palackého, Náměšť nad Oslavou</v>
      </c>
      <c r="F85" s="308"/>
      <c r="G85" s="308"/>
      <c r="H85" s="308"/>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106</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59" t="str">
        <f>E9</f>
        <v>SO501 - Přípojka plynovodu</v>
      </c>
      <c r="F87" s="309"/>
      <c r="G87" s="309"/>
      <c r="H87" s="309"/>
      <c r="I87" s="36"/>
      <c r="J87" s="36"/>
      <c r="K87" s="36"/>
      <c r="L87" s="51"/>
      <c r="S87" s="34"/>
      <c r="T87" s="34"/>
      <c r="U87" s="34"/>
      <c r="V87" s="34"/>
      <c r="W87" s="34"/>
      <c r="X87" s="34"/>
      <c r="Y87" s="34"/>
      <c r="Z87" s="34"/>
      <c r="AA87" s="34"/>
      <c r="AB87" s="34"/>
      <c r="AC87" s="34"/>
      <c r="AD87" s="34"/>
      <c r="AE87" s="34"/>
    </row>
    <row r="88" spans="1:31" s="2" customFormat="1" ht="7"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Náměšť nad Oslavou</v>
      </c>
      <c r="G89" s="36"/>
      <c r="H89" s="36"/>
      <c r="I89" s="29" t="s">
        <v>22</v>
      </c>
      <c r="J89" s="66" t="str">
        <f>IF(J12="","",J12)</f>
        <v>27. 11. 2021</v>
      </c>
      <c r="K89" s="36"/>
      <c r="L89" s="51"/>
      <c r="S89" s="34"/>
      <c r="T89" s="34"/>
      <c r="U89" s="34"/>
      <c r="V89" s="34"/>
      <c r="W89" s="34"/>
      <c r="X89" s="34"/>
      <c r="Y89" s="34"/>
      <c r="Z89" s="34"/>
      <c r="AA89" s="34"/>
      <c r="AB89" s="34"/>
      <c r="AC89" s="34"/>
      <c r="AD89" s="34"/>
      <c r="AE89" s="34"/>
    </row>
    <row r="90" spans="1:31" s="2" customFormat="1" ht="7"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65" customHeight="1">
      <c r="A91" s="34"/>
      <c r="B91" s="35"/>
      <c r="C91" s="29" t="s">
        <v>24</v>
      </c>
      <c r="D91" s="36"/>
      <c r="E91" s="36"/>
      <c r="F91" s="27" t="str">
        <f>E15</f>
        <v>Město Náměšť nad Oslavou</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25.65" customHeight="1">
      <c r="A92" s="34"/>
      <c r="B92" s="35"/>
      <c r="C92" s="29" t="s">
        <v>30</v>
      </c>
      <c r="D92" s="36"/>
      <c r="E92" s="36"/>
      <c r="F92" s="27" t="str">
        <f>IF(E18="","",E18)</f>
        <v>Vyplň údaj</v>
      </c>
      <c r="G92" s="36"/>
      <c r="H92" s="36"/>
      <c r="I92" s="29" t="s">
        <v>37</v>
      </c>
      <c r="J92" s="32" t="str">
        <f>E24</f>
        <v>PROfi Jihlava spol. s r.o.</v>
      </c>
      <c r="K92" s="36"/>
      <c r="L92" s="51"/>
      <c r="S92" s="34"/>
      <c r="T92" s="34"/>
      <c r="U92" s="34"/>
      <c r="V92" s="34"/>
      <c r="W92" s="34"/>
      <c r="X92" s="34"/>
      <c r="Y92" s="34"/>
      <c r="Z92" s="34"/>
      <c r="AA92" s="34"/>
      <c r="AB92" s="34"/>
      <c r="AC92" s="34"/>
      <c r="AD92" s="34"/>
      <c r="AE92" s="34"/>
    </row>
    <row r="93" spans="1:31" s="2" customFormat="1" ht="10.2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109</v>
      </c>
      <c r="D94" s="144"/>
      <c r="E94" s="144"/>
      <c r="F94" s="144"/>
      <c r="G94" s="144"/>
      <c r="H94" s="144"/>
      <c r="I94" s="144"/>
      <c r="J94" s="145" t="s">
        <v>110</v>
      </c>
      <c r="K94" s="144"/>
      <c r="L94" s="51"/>
      <c r="S94" s="34"/>
      <c r="T94" s="34"/>
      <c r="U94" s="34"/>
      <c r="V94" s="34"/>
      <c r="W94" s="34"/>
      <c r="X94" s="34"/>
      <c r="Y94" s="34"/>
      <c r="Z94" s="34"/>
      <c r="AA94" s="34"/>
      <c r="AB94" s="34"/>
      <c r="AC94" s="34"/>
      <c r="AD94" s="34"/>
      <c r="AE94" s="34"/>
    </row>
    <row r="95" spans="1:31" s="2" customFormat="1" ht="10.2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75" customHeight="1">
      <c r="A96" s="34"/>
      <c r="B96" s="35"/>
      <c r="C96" s="146" t="s">
        <v>111</v>
      </c>
      <c r="D96" s="36"/>
      <c r="E96" s="36"/>
      <c r="F96" s="36"/>
      <c r="G96" s="36"/>
      <c r="H96" s="36"/>
      <c r="I96" s="36"/>
      <c r="J96" s="84">
        <f>J123</f>
        <v>0</v>
      </c>
      <c r="K96" s="36"/>
      <c r="L96" s="51"/>
      <c r="S96" s="34"/>
      <c r="T96" s="34"/>
      <c r="U96" s="34"/>
      <c r="V96" s="34"/>
      <c r="W96" s="34"/>
      <c r="X96" s="34"/>
      <c r="Y96" s="34"/>
      <c r="Z96" s="34"/>
      <c r="AA96" s="34"/>
      <c r="AB96" s="34"/>
      <c r="AC96" s="34"/>
      <c r="AD96" s="34"/>
      <c r="AE96" s="34"/>
      <c r="AU96" s="17" t="s">
        <v>112</v>
      </c>
    </row>
    <row r="97" spans="2:12" s="9" customFormat="1" ht="25" customHeight="1">
      <c r="B97" s="147"/>
      <c r="C97" s="148"/>
      <c r="D97" s="149" t="s">
        <v>221</v>
      </c>
      <c r="E97" s="150"/>
      <c r="F97" s="150"/>
      <c r="G97" s="150"/>
      <c r="H97" s="150"/>
      <c r="I97" s="150"/>
      <c r="J97" s="151">
        <f>J124</f>
        <v>0</v>
      </c>
      <c r="K97" s="148"/>
      <c r="L97" s="152"/>
    </row>
    <row r="98" spans="2:12" s="10" customFormat="1" ht="19.9" customHeight="1">
      <c r="B98" s="153"/>
      <c r="C98" s="154"/>
      <c r="D98" s="155" t="s">
        <v>222</v>
      </c>
      <c r="E98" s="156"/>
      <c r="F98" s="156"/>
      <c r="G98" s="156"/>
      <c r="H98" s="156"/>
      <c r="I98" s="156"/>
      <c r="J98" s="157">
        <f>J125</f>
        <v>0</v>
      </c>
      <c r="K98" s="154"/>
      <c r="L98" s="158"/>
    </row>
    <row r="99" spans="2:12" s="10" customFormat="1" ht="19.9" customHeight="1">
      <c r="B99" s="153"/>
      <c r="C99" s="154"/>
      <c r="D99" s="155" t="s">
        <v>224</v>
      </c>
      <c r="E99" s="156"/>
      <c r="F99" s="156"/>
      <c r="G99" s="156"/>
      <c r="H99" s="156"/>
      <c r="I99" s="156"/>
      <c r="J99" s="157">
        <f>J155</f>
        <v>0</v>
      </c>
      <c r="K99" s="154"/>
      <c r="L99" s="158"/>
    </row>
    <row r="100" spans="2:12" s="10" customFormat="1" ht="19.9" customHeight="1">
      <c r="B100" s="153"/>
      <c r="C100" s="154"/>
      <c r="D100" s="155" t="s">
        <v>226</v>
      </c>
      <c r="E100" s="156"/>
      <c r="F100" s="156"/>
      <c r="G100" s="156"/>
      <c r="H100" s="156"/>
      <c r="I100" s="156"/>
      <c r="J100" s="157">
        <f>J160</f>
        <v>0</v>
      </c>
      <c r="K100" s="154"/>
      <c r="L100" s="158"/>
    </row>
    <row r="101" spans="2:12" s="9" customFormat="1" ht="25" customHeight="1">
      <c r="B101" s="147"/>
      <c r="C101" s="148"/>
      <c r="D101" s="149" t="s">
        <v>1280</v>
      </c>
      <c r="E101" s="150"/>
      <c r="F101" s="150"/>
      <c r="G101" s="150"/>
      <c r="H101" s="150"/>
      <c r="I101" s="150"/>
      <c r="J101" s="151">
        <f>J165</f>
        <v>0</v>
      </c>
      <c r="K101" s="148"/>
      <c r="L101" s="152"/>
    </row>
    <row r="102" spans="2:12" s="10" customFormat="1" ht="19.9" customHeight="1">
      <c r="B102" s="153"/>
      <c r="C102" s="154"/>
      <c r="D102" s="155" t="s">
        <v>1281</v>
      </c>
      <c r="E102" s="156"/>
      <c r="F102" s="156"/>
      <c r="G102" s="156"/>
      <c r="H102" s="156"/>
      <c r="I102" s="156"/>
      <c r="J102" s="157">
        <f>J166</f>
        <v>0</v>
      </c>
      <c r="K102" s="154"/>
      <c r="L102" s="158"/>
    </row>
    <row r="103" spans="2:12" s="10" customFormat="1" ht="19.9" customHeight="1">
      <c r="B103" s="153"/>
      <c r="C103" s="154"/>
      <c r="D103" s="155" t="s">
        <v>1282</v>
      </c>
      <c r="E103" s="156"/>
      <c r="F103" s="156"/>
      <c r="G103" s="156"/>
      <c r="H103" s="156"/>
      <c r="I103" s="156"/>
      <c r="J103" s="157">
        <f>J170</f>
        <v>0</v>
      </c>
      <c r="K103" s="154"/>
      <c r="L103" s="158"/>
    </row>
    <row r="104" spans="1:31" s="2" customFormat="1" ht="21.75" customHeight="1">
      <c r="A104" s="34"/>
      <c r="B104" s="35"/>
      <c r="C104" s="36"/>
      <c r="D104" s="36"/>
      <c r="E104" s="36"/>
      <c r="F104" s="36"/>
      <c r="G104" s="36"/>
      <c r="H104" s="36"/>
      <c r="I104" s="36"/>
      <c r="J104" s="36"/>
      <c r="K104" s="36"/>
      <c r="L104" s="51"/>
      <c r="S104" s="34"/>
      <c r="T104" s="34"/>
      <c r="U104" s="34"/>
      <c r="V104" s="34"/>
      <c r="W104" s="34"/>
      <c r="X104" s="34"/>
      <c r="Y104" s="34"/>
      <c r="Z104" s="34"/>
      <c r="AA104" s="34"/>
      <c r="AB104" s="34"/>
      <c r="AC104" s="34"/>
      <c r="AD104" s="34"/>
      <c r="AE104" s="34"/>
    </row>
    <row r="105" spans="1:31" s="2" customFormat="1" ht="7" customHeight="1">
      <c r="A105" s="34"/>
      <c r="B105" s="54"/>
      <c r="C105" s="55"/>
      <c r="D105" s="55"/>
      <c r="E105" s="55"/>
      <c r="F105" s="55"/>
      <c r="G105" s="55"/>
      <c r="H105" s="55"/>
      <c r="I105" s="55"/>
      <c r="J105" s="55"/>
      <c r="K105" s="55"/>
      <c r="L105" s="51"/>
      <c r="S105" s="34"/>
      <c r="T105" s="34"/>
      <c r="U105" s="34"/>
      <c r="V105" s="34"/>
      <c r="W105" s="34"/>
      <c r="X105" s="34"/>
      <c r="Y105" s="34"/>
      <c r="Z105" s="34"/>
      <c r="AA105" s="34"/>
      <c r="AB105" s="34"/>
      <c r="AC105" s="34"/>
      <c r="AD105" s="34"/>
      <c r="AE105" s="34"/>
    </row>
    <row r="109" spans="1:31" s="2" customFormat="1" ht="7" customHeight="1">
      <c r="A109" s="34"/>
      <c r="B109" s="56"/>
      <c r="C109" s="57"/>
      <c r="D109" s="57"/>
      <c r="E109" s="57"/>
      <c r="F109" s="57"/>
      <c r="G109" s="57"/>
      <c r="H109" s="57"/>
      <c r="I109" s="57"/>
      <c r="J109" s="57"/>
      <c r="K109" s="57"/>
      <c r="L109" s="51"/>
      <c r="S109" s="34"/>
      <c r="T109" s="34"/>
      <c r="U109" s="34"/>
      <c r="V109" s="34"/>
      <c r="W109" s="34"/>
      <c r="X109" s="34"/>
      <c r="Y109" s="34"/>
      <c r="Z109" s="34"/>
      <c r="AA109" s="34"/>
      <c r="AB109" s="34"/>
      <c r="AC109" s="34"/>
      <c r="AD109" s="34"/>
      <c r="AE109" s="34"/>
    </row>
    <row r="110" spans="1:31" s="2" customFormat="1" ht="25" customHeight="1">
      <c r="A110" s="34"/>
      <c r="B110" s="35"/>
      <c r="C110" s="23" t="s">
        <v>118</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7"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16</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307" t="str">
        <f>E7</f>
        <v>Oprava místní komunikace v ulici Palackého, Náměšť nad Oslavou</v>
      </c>
      <c r="F113" s="308"/>
      <c r="G113" s="308"/>
      <c r="H113" s="308"/>
      <c r="I113" s="36"/>
      <c r="J113" s="36"/>
      <c r="K113" s="36"/>
      <c r="L113" s="51"/>
      <c r="S113" s="34"/>
      <c r="T113" s="34"/>
      <c r="U113" s="34"/>
      <c r="V113" s="34"/>
      <c r="W113" s="34"/>
      <c r="X113" s="34"/>
      <c r="Y113" s="34"/>
      <c r="Z113" s="34"/>
      <c r="AA113" s="34"/>
      <c r="AB113" s="34"/>
      <c r="AC113" s="34"/>
      <c r="AD113" s="34"/>
      <c r="AE113" s="34"/>
    </row>
    <row r="114" spans="1:31" s="2" customFormat="1" ht="12" customHeight="1">
      <c r="A114" s="34"/>
      <c r="B114" s="35"/>
      <c r="C114" s="29" t="s">
        <v>106</v>
      </c>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16.5" customHeight="1">
      <c r="A115" s="34"/>
      <c r="B115" s="35"/>
      <c r="C115" s="36"/>
      <c r="D115" s="36"/>
      <c r="E115" s="259" t="str">
        <f>E9</f>
        <v>SO501 - Přípojka plynovodu</v>
      </c>
      <c r="F115" s="309"/>
      <c r="G115" s="309"/>
      <c r="H115" s="309"/>
      <c r="I115" s="36"/>
      <c r="J115" s="36"/>
      <c r="K115" s="36"/>
      <c r="L115" s="51"/>
      <c r="S115" s="34"/>
      <c r="T115" s="34"/>
      <c r="U115" s="34"/>
      <c r="V115" s="34"/>
      <c r="W115" s="34"/>
      <c r="X115" s="34"/>
      <c r="Y115" s="34"/>
      <c r="Z115" s="34"/>
      <c r="AA115" s="34"/>
      <c r="AB115" s="34"/>
      <c r="AC115" s="34"/>
      <c r="AD115" s="34"/>
      <c r="AE115" s="34"/>
    </row>
    <row r="116" spans="1:31" s="2" customFormat="1" ht="7"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12" customHeight="1">
      <c r="A117" s="34"/>
      <c r="B117" s="35"/>
      <c r="C117" s="29" t="s">
        <v>20</v>
      </c>
      <c r="D117" s="36"/>
      <c r="E117" s="36"/>
      <c r="F117" s="27" t="str">
        <f>F12</f>
        <v>Náměšť nad Oslavou</v>
      </c>
      <c r="G117" s="36"/>
      <c r="H117" s="36"/>
      <c r="I117" s="29" t="s">
        <v>22</v>
      </c>
      <c r="J117" s="66" t="str">
        <f>IF(J12="","",J12)</f>
        <v>27. 11. 2021</v>
      </c>
      <c r="K117" s="36"/>
      <c r="L117" s="51"/>
      <c r="S117" s="34"/>
      <c r="T117" s="34"/>
      <c r="U117" s="34"/>
      <c r="V117" s="34"/>
      <c r="W117" s="34"/>
      <c r="X117" s="34"/>
      <c r="Y117" s="34"/>
      <c r="Z117" s="34"/>
      <c r="AA117" s="34"/>
      <c r="AB117" s="34"/>
      <c r="AC117" s="34"/>
      <c r="AD117" s="34"/>
      <c r="AE117" s="34"/>
    </row>
    <row r="118" spans="1:31" s="2" customFormat="1" ht="7"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25.65" customHeight="1">
      <c r="A119" s="34"/>
      <c r="B119" s="35"/>
      <c r="C119" s="29" t="s">
        <v>24</v>
      </c>
      <c r="D119" s="36"/>
      <c r="E119" s="36"/>
      <c r="F119" s="27" t="str">
        <f>E15</f>
        <v>Město Náměšť nad Oslavou</v>
      </c>
      <c r="G119" s="36"/>
      <c r="H119" s="36"/>
      <c r="I119" s="29" t="s">
        <v>32</v>
      </c>
      <c r="J119" s="32" t="str">
        <f>E21</f>
        <v>PROfi Jihlava spol. s r.o.</v>
      </c>
      <c r="K119" s="36"/>
      <c r="L119" s="51"/>
      <c r="S119" s="34"/>
      <c r="T119" s="34"/>
      <c r="U119" s="34"/>
      <c r="V119" s="34"/>
      <c r="W119" s="34"/>
      <c r="X119" s="34"/>
      <c r="Y119" s="34"/>
      <c r="Z119" s="34"/>
      <c r="AA119" s="34"/>
      <c r="AB119" s="34"/>
      <c r="AC119" s="34"/>
      <c r="AD119" s="34"/>
      <c r="AE119" s="34"/>
    </row>
    <row r="120" spans="1:31" s="2" customFormat="1" ht="25.65" customHeight="1">
      <c r="A120" s="34"/>
      <c r="B120" s="35"/>
      <c r="C120" s="29" t="s">
        <v>30</v>
      </c>
      <c r="D120" s="36"/>
      <c r="E120" s="36"/>
      <c r="F120" s="27" t="str">
        <f>IF(E18="","",E18)</f>
        <v>Vyplň údaj</v>
      </c>
      <c r="G120" s="36"/>
      <c r="H120" s="36"/>
      <c r="I120" s="29" t="s">
        <v>37</v>
      </c>
      <c r="J120" s="32" t="str">
        <f>E24</f>
        <v>PROfi Jihlava spol. s r.o.</v>
      </c>
      <c r="K120" s="36"/>
      <c r="L120" s="51"/>
      <c r="S120" s="34"/>
      <c r="T120" s="34"/>
      <c r="U120" s="34"/>
      <c r="V120" s="34"/>
      <c r="W120" s="34"/>
      <c r="X120" s="34"/>
      <c r="Y120" s="34"/>
      <c r="Z120" s="34"/>
      <c r="AA120" s="34"/>
      <c r="AB120" s="34"/>
      <c r="AC120" s="34"/>
      <c r="AD120" s="34"/>
      <c r="AE120" s="34"/>
    </row>
    <row r="121" spans="1:31" s="2" customFormat="1" ht="10.2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31" s="11" customFormat="1" ht="29.25" customHeight="1">
      <c r="A122" s="159"/>
      <c r="B122" s="160"/>
      <c r="C122" s="161" t="s">
        <v>119</v>
      </c>
      <c r="D122" s="162" t="s">
        <v>64</v>
      </c>
      <c r="E122" s="162" t="s">
        <v>60</v>
      </c>
      <c r="F122" s="162" t="s">
        <v>61</v>
      </c>
      <c r="G122" s="162" t="s">
        <v>120</v>
      </c>
      <c r="H122" s="162" t="s">
        <v>121</v>
      </c>
      <c r="I122" s="162" t="s">
        <v>122</v>
      </c>
      <c r="J122" s="163" t="s">
        <v>110</v>
      </c>
      <c r="K122" s="164" t="s">
        <v>123</v>
      </c>
      <c r="L122" s="165"/>
      <c r="M122" s="75" t="s">
        <v>1</v>
      </c>
      <c r="N122" s="76" t="s">
        <v>43</v>
      </c>
      <c r="O122" s="76" t="s">
        <v>124</v>
      </c>
      <c r="P122" s="76" t="s">
        <v>125</v>
      </c>
      <c r="Q122" s="76" t="s">
        <v>126</v>
      </c>
      <c r="R122" s="76" t="s">
        <v>127</v>
      </c>
      <c r="S122" s="76" t="s">
        <v>128</v>
      </c>
      <c r="T122" s="77" t="s">
        <v>129</v>
      </c>
      <c r="U122" s="159"/>
      <c r="V122" s="159"/>
      <c r="W122" s="159"/>
      <c r="X122" s="159"/>
      <c r="Y122" s="159"/>
      <c r="Z122" s="159"/>
      <c r="AA122" s="159"/>
      <c r="AB122" s="159"/>
      <c r="AC122" s="159"/>
      <c r="AD122" s="159"/>
      <c r="AE122" s="159"/>
    </row>
    <row r="123" spans="1:63" s="2" customFormat="1" ht="22.75" customHeight="1">
      <c r="A123" s="34"/>
      <c r="B123" s="35"/>
      <c r="C123" s="82" t="s">
        <v>130</v>
      </c>
      <c r="D123" s="36"/>
      <c r="E123" s="36"/>
      <c r="F123" s="36"/>
      <c r="G123" s="36"/>
      <c r="H123" s="36"/>
      <c r="I123" s="36"/>
      <c r="J123" s="166">
        <f>BK123</f>
        <v>0</v>
      </c>
      <c r="K123" s="36"/>
      <c r="L123" s="39"/>
      <c r="M123" s="78"/>
      <c r="N123" s="167"/>
      <c r="O123" s="79"/>
      <c r="P123" s="168">
        <f>P124+P165</f>
        <v>0</v>
      </c>
      <c r="Q123" s="79"/>
      <c r="R123" s="168">
        <f>R124+R165</f>
        <v>7.29189</v>
      </c>
      <c r="S123" s="79"/>
      <c r="T123" s="169">
        <f>T124+T165</f>
        <v>0</v>
      </c>
      <c r="U123" s="34"/>
      <c r="V123" s="34"/>
      <c r="W123" s="34"/>
      <c r="X123" s="34"/>
      <c r="Y123" s="34"/>
      <c r="Z123" s="34"/>
      <c r="AA123" s="34"/>
      <c r="AB123" s="34"/>
      <c r="AC123" s="34"/>
      <c r="AD123" s="34"/>
      <c r="AE123" s="34"/>
      <c r="AT123" s="17" t="s">
        <v>78</v>
      </c>
      <c r="AU123" s="17" t="s">
        <v>112</v>
      </c>
      <c r="BK123" s="170">
        <f>BK124+BK165</f>
        <v>0</v>
      </c>
    </row>
    <row r="124" spans="2:63" s="12" customFormat="1" ht="25.9" customHeight="1">
      <c r="B124" s="171"/>
      <c r="C124" s="172"/>
      <c r="D124" s="173" t="s">
        <v>78</v>
      </c>
      <c r="E124" s="174" t="s">
        <v>229</v>
      </c>
      <c r="F124" s="174" t="s">
        <v>230</v>
      </c>
      <c r="G124" s="172"/>
      <c r="H124" s="172"/>
      <c r="I124" s="175"/>
      <c r="J124" s="176">
        <f>BK124</f>
        <v>0</v>
      </c>
      <c r="K124" s="172"/>
      <c r="L124" s="177"/>
      <c r="M124" s="178"/>
      <c r="N124" s="179"/>
      <c r="O124" s="179"/>
      <c r="P124" s="180">
        <f>P125+P155+P160</f>
        <v>0</v>
      </c>
      <c r="Q124" s="179"/>
      <c r="R124" s="180">
        <f>R125+R155+R160</f>
        <v>7.28364</v>
      </c>
      <c r="S124" s="179"/>
      <c r="T124" s="181">
        <f>T125+T155+T160</f>
        <v>0</v>
      </c>
      <c r="AR124" s="182" t="s">
        <v>87</v>
      </c>
      <c r="AT124" s="183" t="s">
        <v>78</v>
      </c>
      <c r="AU124" s="183" t="s">
        <v>79</v>
      </c>
      <c r="AY124" s="182" t="s">
        <v>134</v>
      </c>
      <c r="BK124" s="184">
        <f>BK125+BK155+BK160</f>
        <v>0</v>
      </c>
    </row>
    <row r="125" spans="2:63" s="12" customFormat="1" ht="22.75" customHeight="1">
      <c r="B125" s="171"/>
      <c r="C125" s="172"/>
      <c r="D125" s="173" t="s">
        <v>78</v>
      </c>
      <c r="E125" s="185" t="s">
        <v>87</v>
      </c>
      <c r="F125" s="185" t="s">
        <v>231</v>
      </c>
      <c r="G125" s="172"/>
      <c r="H125" s="172"/>
      <c r="I125" s="175"/>
      <c r="J125" s="186">
        <f>BK125</f>
        <v>0</v>
      </c>
      <c r="K125" s="172"/>
      <c r="L125" s="177"/>
      <c r="M125" s="178"/>
      <c r="N125" s="179"/>
      <c r="O125" s="179"/>
      <c r="P125" s="180">
        <f>SUM(P126:P154)</f>
        <v>0</v>
      </c>
      <c r="Q125" s="179"/>
      <c r="R125" s="180">
        <f>SUM(R126:R154)</f>
        <v>7.28</v>
      </c>
      <c r="S125" s="179"/>
      <c r="T125" s="181">
        <f>SUM(T126:T154)</f>
        <v>0</v>
      </c>
      <c r="AR125" s="182" t="s">
        <v>87</v>
      </c>
      <c r="AT125" s="183" t="s">
        <v>78</v>
      </c>
      <c r="AU125" s="183" t="s">
        <v>87</v>
      </c>
      <c r="AY125" s="182" t="s">
        <v>134</v>
      </c>
      <c r="BK125" s="184">
        <f>SUM(BK126:BK154)</f>
        <v>0</v>
      </c>
    </row>
    <row r="126" spans="1:65" s="2" customFormat="1" ht="24.15" customHeight="1">
      <c r="A126" s="34"/>
      <c r="B126" s="35"/>
      <c r="C126" s="187" t="s">
        <v>87</v>
      </c>
      <c r="D126" s="187" t="s">
        <v>137</v>
      </c>
      <c r="E126" s="188" t="s">
        <v>1283</v>
      </c>
      <c r="F126" s="189" t="s">
        <v>1284</v>
      </c>
      <c r="G126" s="190" t="s">
        <v>266</v>
      </c>
      <c r="H126" s="191">
        <v>0.91</v>
      </c>
      <c r="I126" s="192"/>
      <c r="J126" s="193">
        <f>ROUND(I126*H126,2)</f>
        <v>0</v>
      </c>
      <c r="K126" s="194"/>
      <c r="L126" s="39"/>
      <c r="M126" s="195" t="s">
        <v>1</v>
      </c>
      <c r="N126" s="196" t="s">
        <v>44</v>
      </c>
      <c r="O126" s="71"/>
      <c r="P126" s="197">
        <f>O126*H126</f>
        <v>0</v>
      </c>
      <c r="Q126" s="197">
        <v>0</v>
      </c>
      <c r="R126" s="197">
        <f>Q126*H126</f>
        <v>0</v>
      </c>
      <c r="S126" s="197">
        <v>0</v>
      </c>
      <c r="T126" s="198">
        <f>S126*H126</f>
        <v>0</v>
      </c>
      <c r="U126" s="34"/>
      <c r="V126" s="34"/>
      <c r="W126" s="34"/>
      <c r="X126" s="34"/>
      <c r="Y126" s="34"/>
      <c r="Z126" s="34"/>
      <c r="AA126" s="34"/>
      <c r="AB126" s="34"/>
      <c r="AC126" s="34"/>
      <c r="AD126" s="34"/>
      <c r="AE126" s="34"/>
      <c r="AR126" s="199" t="s">
        <v>155</v>
      </c>
      <c r="AT126" s="199" t="s">
        <v>137</v>
      </c>
      <c r="AU126" s="199" t="s">
        <v>89</v>
      </c>
      <c r="AY126" s="17" t="s">
        <v>134</v>
      </c>
      <c r="BE126" s="200">
        <f>IF(N126="základní",J126,0)</f>
        <v>0</v>
      </c>
      <c r="BF126" s="200">
        <f>IF(N126="snížená",J126,0)</f>
        <v>0</v>
      </c>
      <c r="BG126" s="200">
        <f>IF(N126="zákl. přenesená",J126,0)</f>
        <v>0</v>
      </c>
      <c r="BH126" s="200">
        <f>IF(N126="sníž. přenesená",J126,0)</f>
        <v>0</v>
      </c>
      <c r="BI126" s="200">
        <f>IF(N126="nulová",J126,0)</f>
        <v>0</v>
      </c>
      <c r="BJ126" s="17" t="s">
        <v>87</v>
      </c>
      <c r="BK126" s="200">
        <f>ROUND(I126*H126,2)</f>
        <v>0</v>
      </c>
      <c r="BL126" s="17" t="s">
        <v>155</v>
      </c>
      <c r="BM126" s="199" t="s">
        <v>1285</v>
      </c>
    </row>
    <row r="127" spans="1:47" s="2" customFormat="1" ht="27">
      <c r="A127" s="34"/>
      <c r="B127" s="35"/>
      <c r="C127" s="36"/>
      <c r="D127" s="201" t="s">
        <v>143</v>
      </c>
      <c r="E127" s="36"/>
      <c r="F127" s="202" t="s">
        <v>1286</v>
      </c>
      <c r="G127" s="36"/>
      <c r="H127" s="36"/>
      <c r="I127" s="203"/>
      <c r="J127" s="36"/>
      <c r="K127" s="36"/>
      <c r="L127" s="39"/>
      <c r="M127" s="204"/>
      <c r="N127" s="205"/>
      <c r="O127" s="71"/>
      <c r="P127" s="71"/>
      <c r="Q127" s="71"/>
      <c r="R127" s="71"/>
      <c r="S127" s="71"/>
      <c r="T127" s="72"/>
      <c r="U127" s="34"/>
      <c r="V127" s="34"/>
      <c r="W127" s="34"/>
      <c r="X127" s="34"/>
      <c r="Y127" s="34"/>
      <c r="Z127" s="34"/>
      <c r="AA127" s="34"/>
      <c r="AB127" s="34"/>
      <c r="AC127" s="34"/>
      <c r="AD127" s="34"/>
      <c r="AE127" s="34"/>
      <c r="AT127" s="17" t="s">
        <v>143</v>
      </c>
      <c r="AU127" s="17" t="s">
        <v>89</v>
      </c>
    </row>
    <row r="128" spans="1:47" s="2" customFormat="1" ht="351">
      <c r="A128" s="34"/>
      <c r="B128" s="35"/>
      <c r="C128" s="36"/>
      <c r="D128" s="201" t="s">
        <v>181</v>
      </c>
      <c r="E128" s="36"/>
      <c r="F128" s="206" t="s">
        <v>1287</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181</v>
      </c>
      <c r="AU128" s="17" t="s">
        <v>89</v>
      </c>
    </row>
    <row r="129" spans="2:51" s="13" customFormat="1" ht="10">
      <c r="B129" s="213"/>
      <c r="C129" s="214"/>
      <c r="D129" s="201" t="s">
        <v>244</v>
      </c>
      <c r="E129" s="215" t="s">
        <v>1</v>
      </c>
      <c r="F129" s="216" t="s">
        <v>1288</v>
      </c>
      <c r="G129" s="214"/>
      <c r="H129" s="217">
        <v>0.91</v>
      </c>
      <c r="I129" s="218"/>
      <c r="J129" s="214"/>
      <c r="K129" s="214"/>
      <c r="L129" s="219"/>
      <c r="M129" s="220"/>
      <c r="N129" s="221"/>
      <c r="O129" s="221"/>
      <c r="P129" s="221"/>
      <c r="Q129" s="221"/>
      <c r="R129" s="221"/>
      <c r="S129" s="221"/>
      <c r="T129" s="222"/>
      <c r="AT129" s="223" t="s">
        <v>244</v>
      </c>
      <c r="AU129" s="223" t="s">
        <v>89</v>
      </c>
      <c r="AV129" s="13" t="s">
        <v>89</v>
      </c>
      <c r="AW129" s="13" t="s">
        <v>36</v>
      </c>
      <c r="AX129" s="13" t="s">
        <v>79</v>
      </c>
      <c r="AY129" s="223" t="s">
        <v>134</v>
      </c>
    </row>
    <row r="130" spans="1:65" s="2" customFormat="1" ht="33" customHeight="1">
      <c r="A130" s="34"/>
      <c r="B130" s="35"/>
      <c r="C130" s="187" t="s">
        <v>89</v>
      </c>
      <c r="D130" s="187" t="s">
        <v>137</v>
      </c>
      <c r="E130" s="188" t="s">
        <v>1289</v>
      </c>
      <c r="F130" s="189" t="s">
        <v>1290</v>
      </c>
      <c r="G130" s="190" t="s">
        <v>266</v>
      </c>
      <c r="H130" s="191">
        <v>9.1</v>
      </c>
      <c r="I130" s="192"/>
      <c r="J130" s="193">
        <f>ROUND(I130*H130,2)</f>
        <v>0</v>
      </c>
      <c r="K130" s="194"/>
      <c r="L130" s="39"/>
      <c r="M130" s="195" t="s">
        <v>1</v>
      </c>
      <c r="N130" s="196" t="s">
        <v>44</v>
      </c>
      <c r="O130" s="71"/>
      <c r="P130" s="197">
        <f>O130*H130</f>
        <v>0</v>
      </c>
      <c r="Q130" s="197">
        <v>0</v>
      </c>
      <c r="R130" s="197">
        <f>Q130*H130</f>
        <v>0</v>
      </c>
      <c r="S130" s="197">
        <v>0</v>
      </c>
      <c r="T130" s="198">
        <f>S130*H130</f>
        <v>0</v>
      </c>
      <c r="U130" s="34"/>
      <c r="V130" s="34"/>
      <c r="W130" s="34"/>
      <c r="X130" s="34"/>
      <c r="Y130" s="34"/>
      <c r="Z130" s="34"/>
      <c r="AA130" s="34"/>
      <c r="AB130" s="34"/>
      <c r="AC130" s="34"/>
      <c r="AD130" s="34"/>
      <c r="AE130" s="34"/>
      <c r="AR130" s="199" t="s">
        <v>155</v>
      </c>
      <c r="AT130" s="199" t="s">
        <v>137</v>
      </c>
      <c r="AU130" s="199" t="s">
        <v>89</v>
      </c>
      <c r="AY130" s="17" t="s">
        <v>134</v>
      </c>
      <c r="BE130" s="200">
        <f>IF(N130="základní",J130,0)</f>
        <v>0</v>
      </c>
      <c r="BF130" s="200">
        <f>IF(N130="snížená",J130,0)</f>
        <v>0</v>
      </c>
      <c r="BG130" s="200">
        <f>IF(N130="zákl. přenesená",J130,0)</f>
        <v>0</v>
      </c>
      <c r="BH130" s="200">
        <f>IF(N130="sníž. přenesená",J130,0)</f>
        <v>0</v>
      </c>
      <c r="BI130" s="200">
        <f>IF(N130="nulová",J130,0)</f>
        <v>0</v>
      </c>
      <c r="BJ130" s="17" t="s">
        <v>87</v>
      </c>
      <c r="BK130" s="200">
        <f>ROUND(I130*H130,2)</f>
        <v>0</v>
      </c>
      <c r="BL130" s="17" t="s">
        <v>155</v>
      </c>
      <c r="BM130" s="199" t="s">
        <v>1291</v>
      </c>
    </row>
    <row r="131" spans="1:47" s="2" customFormat="1" ht="27">
      <c r="A131" s="34"/>
      <c r="B131" s="35"/>
      <c r="C131" s="36"/>
      <c r="D131" s="201" t="s">
        <v>143</v>
      </c>
      <c r="E131" s="36"/>
      <c r="F131" s="202" t="s">
        <v>1292</v>
      </c>
      <c r="G131" s="36"/>
      <c r="H131" s="36"/>
      <c r="I131" s="203"/>
      <c r="J131" s="36"/>
      <c r="K131" s="36"/>
      <c r="L131" s="39"/>
      <c r="M131" s="204"/>
      <c r="N131" s="205"/>
      <c r="O131" s="71"/>
      <c r="P131" s="71"/>
      <c r="Q131" s="71"/>
      <c r="R131" s="71"/>
      <c r="S131" s="71"/>
      <c r="T131" s="72"/>
      <c r="U131" s="34"/>
      <c r="V131" s="34"/>
      <c r="W131" s="34"/>
      <c r="X131" s="34"/>
      <c r="Y131" s="34"/>
      <c r="Z131" s="34"/>
      <c r="AA131" s="34"/>
      <c r="AB131" s="34"/>
      <c r="AC131" s="34"/>
      <c r="AD131" s="34"/>
      <c r="AE131" s="34"/>
      <c r="AT131" s="17" t="s">
        <v>143</v>
      </c>
      <c r="AU131" s="17" t="s">
        <v>89</v>
      </c>
    </row>
    <row r="132" spans="1:47" s="2" customFormat="1" ht="10">
      <c r="A132" s="34"/>
      <c r="B132" s="35"/>
      <c r="C132" s="36"/>
      <c r="D132" s="207" t="s">
        <v>179</v>
      </c>
      <c r="E132" s="36"/>
      <c r="F132" s="208" t="s">
        <v>1293</v>
      </c>
      <c r="G132" s="36"/>
      <c r="H132" s="36"/>
      <c r="I132" s="203"/>
      <c r="J132" s="36"/>
      <c r="K132" s="36"/>
      <c r="L132" s="39"/>
      <c r="M132" s="204"/>
      <c r="N132" s="205"/>
      <c r="O132" s="71"/>
      <c r="P132" s="71"/>
      <c r="Q132" s="71"/>
      <c r="R132" s="71"/>
      <c r="S132" s="71"/>
      <c r="T132" s="72"/>
      <c r="U132" s="34"/>
      <c r="V132" s="34"/>
      <c r="W132" s="34"/>
      <c r="X132" s="34"/>
      <c r="Y132" s="34"/>
      <c r="Z132" s="34"/>
      <c r="AA132" s="34"/>
      <c r="AB132" s="34"/>
      <c r="AC132" s="34"/>
      <c r="AD132" s="34"/>
      <c r="AE132" s="34"/>
      <c r="AT132" s="17" t="s">
        <v>179</v>
      </c>
      <c r="AU132" s="17" t="s">
        <v>89</v>
      </c>
    </row>
    <row r="133" spans="1:47" s="2" customFormat="1" ht="36">
      <c r="A133" s="34"/>
      <c r="B133" s="35"/>
      <c r="C133" s="36"/>
      <c r="D133" s="201" t="s">
        <v>181</v>
      </c>
      <c r="E133" s="36"/>
      <c r="F133" s="206" t="s">
        <v>1294</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181</v>
      </c>
      <c r="AU133" s="17" t="s">
        <v>89</v>
      </c>
    </row>
    <row r="134" spans="2:51" s="13" customFormat="1" ht="10">
      <c r="B134" s="213"/>
      <c r="C134" s="214"/>
      <c r="D134" s="201" t="s">
        <v>244</v>
      </c>
      <c r="E134" s="215" t="s">
        <v>1</v>
      </c>
      <c r="F134" s="216" t="s">
        <v>1295</v>
      </c>
      <c r="G134" s="214"/>
      <c r="H134" s="217">
        <v>9.1</v>
      </c>
      <c r="I134" s="218"/>
      <c r="J134" s="214"/>
      <c r="K134" s="214"/>
      <c r="L134" s="219"/>
      <c r="M134" s="220"/>
      <c r="N134" s="221"/>
      <c r="O134" s="221"/>
      <c r="P134" s="221"/>
      <c r="Q134" s="221"/>
      <c r="R134" s="221"/>
      <c r="S134" s="221"/>
      <c r="T134" s="222"/>
      <c r="AT134" s="223" t="s">
        <v>244</v>
      </c>
      <c r="AU134" s="223" t="s">
        <v>89</v>
      </c>
      <c r="AV134" s="13" t="s">
        <v>89</v>
      </c>
      <c r="AW134" s="13" t="s">
        <v>36</v>
      </c>
      <c r="AX134" s="13" t="s">
        <v>79</v>
      </c>
      <c r="AY134" s="223" t="s">
        <v>134</v>
      </c>
    </row>
    <row r="135" spans="1:65" s="2" customFormat="1" ht="24.15" customHeight="1">
      <c r="A135" s="34"/>
      <c r="B135" s="35"/>
      <c r="C135" s="187" t="s">
        <v>150</v>
      </c>
      <c r="D135" s="187" t="s">
        <v>137</v>
      </c>
      <c r="E135" s="188" t="s">
        <v>1296</v>
      </c>
      <c r="F135" s="189" t="s">
        <v>1297</v>
      </c>
      <c r="G135" s="190" t="s">
        <v>266</v>
      </c>
      <c r="H135" s="191">
        <v>4.55</v>
      </c>
      <c r="I135" s="192"/>
      <c r="J135" s="193">
        <f>ROUND(I135*H135,2)</f>
        <v>0</v>
      </c>
      <c r="K135" s="194"/>
      <c r="L135" s="39"/>
      <c r="M135" s="195" t="s">
        <v>1</v>
      </c>
      <c r="N135" s="196" t="s">
        <v>44</v>
      </c>
      <c r="O135" s="71"/>
      <c r="P135" s="197">
        <f>O135*H135</f>
        <v>0</v>
      </c>
      <c r="Q135" s="197">
        <v>0</v>
      </c>
      <c r="R135" s="197">
        <f>Q135*H135</f>
        <v>0</v>
      </c>
      <c r="S135" s="197">
        <v>0</v>
      </c>
      <c r="T135" s="198">
        <f>S135*H135</f>
        <v>0</v>
      </c>
      <c r="U135" s="34"/>
      <c r="V135" s="34"/>
      <c r="W135" s="34"/>
      <c r="X135" s="34"/>
      <c r="Y135" s="34"/>
      <c r="Z135" s="34"/>
      <c r="AA135" s="34"/>
      <c r="AB135" s="34"/>
      <c r="AC135" s="34"/>
      <c r="AD135" s="34"/>
      <c r="AE135" s="34"/>
      <c r="AR135" s="199" t="s">
        <v>155</v>
      </c>
      <c r="AT135" s="199" t="s">
        <v>137</v>
      </c>
      <c r="AU135" s="199" t="s">
        <v>89</v>
      </c>
      <c r="AY135" s="17" t="s">
        <v>134</v>
      </c>
      <c r="BE135" s="200">
        <f>IF(N135="základní",J135,0)</f>
        <v>0</v>
      </c>
      <c r="BF135" s="200">
        <f>IF(N135="snížená",J135,0)</f>
        <v>0</v>
      </c>
      <c r="BG135" s="200">
        <f>IF(N135="zákl. přenesená",J135,0)</f>
        <v>0</v>
      </c>
      <c r="BH135" s="200">
        <f>IF(N135="sníž. přenesená",J135,0)</f>
        <v>0</v>
      </c>
      <c r="BI135" s="200">
        <f>IF(N135="nulová",J135,0)</f>
        <v>0</v>
      </c>
      <c r="BJ135" s="17" t="s">
        <v>87</v>
      </c>
      <c r="BK135" s="200">
        <f>ROUND(I135*H135,2)</f>
        <v>0</v>
      </c>
      <c r="BL135" s="17" t="s">
        <v>155</v>
      </c>
      <c r="BM135" s="199" t="s">
        <v>1298</v>
      </c>
    </row>
    <row r="136" spans="1:47" s="2" customFormat="1" ht="36">
      <c r="A136" s="34"/>
      <c r="B136" s="35"/>
      <c r="C136" s="36"/>
      <c r="D136" s="201" t="s">
        <v>143</v>
      </c>
      <c r="E136" s="36"/>
      <c r="F136" s="202" t="s">
        <v>1299</v>
      </c>
      <c r="G136" s="36"/>
      <c r="H136" s="36"/>
      <c r="I136" s="203"/>
      <c r="J136" s="36"/>
      <c r="K136" s="36"/>
      <c r="L136" s="39"/>
      <c r="M136" s="204"/>
      <c r="N136" s="205"/>
      <c r="O136" s="71"/>
      <c r="P136" s="71"/>
      <c r="Q136" s="71"/>
      <c r="R136" s="71"/>
      <c r="S136" s="71"/>
      <c r="T136" s="72"/>
      <c r="U136" s="34"/>
      <c r="V136" s="34"/>
      <c r="W136" s="34"/>
      <c r="X136" s="34"/>
      <c r="Y136" s="34"/>
      <c r="Z136" s="34"/>
      <c r="AA136" s="34"/>
      <c r="AB136" s="34"/>
      <c r="AC136" s="34"/>
      <c r="AD136" s="34"/>
      <c r="AE136" s="34"/>
      <c r="AT136" s="17" t="s">
        <v>143</v>
      </c>
      <c r="AU136" s="17" t="s">
        <v>89</v>
      </c>
    </row>
    <row r="137" spans="2:51" s="13" customFormat="1" ht="10">
      <c r="B137" s="213"/>
      <c r="C137" s="214"/>
      <c r="D137" s="201" t="s">
        <v>244</v>
      </c>
      <c r="E137" s="215" t="s">
        <v>1</v>
      </c>
      <c r="F137" s="216" t="s">
        <v>1300</v>
      </c>
      <c r="G137" s="214"/>
      <c r="H137" s="217">
        <v>4.55</v>
      </c>
      <c r="I137" s="218"/>
      <c r="J137" s="214"/>
      <c r="K137" s="214"/>
      <c r="L137" s="219"/>
      <c r="M137" s="220"/>
      <c r="N137" s="221"/>
      <c r="O137" s="221"/>
      <c r="P137" s="221"/>
      <c r="Q137" s="221"/>
      <c r="R137" s="221"/>
      <c r="S137" s="221"/>
      <c r="T137" s="222"/>
      <c r="AT137" s="223" t="s">
        <v>244</v>
      </c>
      <c r="AU137" s="223" t="s">
        <v>89</v>
      </c>
      <c r="AV137" s="13" t="s">
        <v>89</v>
      </c>
      <c r="AW137" s="13" t="s">
        <v>36</v>
      </c>
      <c r="AX137" s="13" t="s">
        <v>79</v>
      </c>
      <c r="AY137" s="223" t="s">
        <v>134</v>
      </c>
    </row>
    <row r="138" spans="1:65" s="2" customFormat="1" ht="16.5" customHeight="1">
      <c r="A138" s="34"/>
      <c r="B138" s="35"/>
      <c r="C138" s="187" t="s">
        <v>155</v>
      </c>
      <c r="D138" s="187" t="s">
        <v>137</v>
      </c>
      <c r="E138" s="188" t="s">
        <v>309</v>
      </c>
      <c r="F138" s="189" t="s">
        <v>310</v>
      </c>
      <c r="G138" s="190" t="s">
        <v>266</v>
      </c>
      <c r="H138" s="191">
        <v>4.55</v>
      </c>
      <c r="I138" s="192"/>
      <c r="J138" s="193">
        <f>ROUND(I138*H138,2)</f>
        <v>0</v>
      </c>
      <c r="K138" s="194"/>
      <c r="L138" s="39"/>
      <c r="M138" s="195" t="s">
        <v>1</v>
      </c>
      <c r="N138" s="196" t="s">
        <v>44</v>
      </c>
      <c r="O138" s="71"/>
      <c r="P138" s="197">
        <f>O138*H138</f>
        <v>0</v>
      </c>
      <c r="Q138" s="197">
        <v>0</v>
      </c>
      <c r="R138" s="197">
        <f>Q138*H138</f>
        <v>0</v>
      </c>
      <c r="S138" s="197">
        <v>0</v>
      </c>
      <c r="T138" s="198">
        <f>S138*H138</f>
        <v>0</v>
      </c>
      <c r="U138" s="34"/>
      <c r="V138" s="34"/>
      <c r="W138" s="34"/>
      <c r="X138" s="34"/>
      <c r="Y138" s="34"/>
      <c r="Z138" s="34"/>
      <c r="AA138" s="34"/>
      <c r="AB138" s="34"/>
      <c r="AC138" s="34"/>
      <c r="AD138" s="34"/>
      <c r="AE138" s="34"/>
      <c r="AR138" s="199" t="s">
        <v>155</v>
      </c>
      <c r="AT138" s="199" t="s">
        <v>137</v>
      </c>
      <c r="AU138" s="199" t="s">
        <v>89</v>
      </c>
      <c r="AY138" s="17" t="s">
        <v>134</v>
      </c>
      <c r="BE138" s="200">
        <f>IF(N138="základní",J138,0)</f>
        <v>0</v>
      </c>
      <c r="BF138" s="200">
        <f>IF(N138="snížená",J138,0)</f>
        <v>0</v>
      </c>
      <c r="BG138" s="200">
        <f>IF(N138="zákl. přenesená",J138,0)</f>
        <v>0</v>
      </c>
      <c r="BH138" s="200">
        <f>IF(N138="sníž. přenesená",J138,0)</f>
        <v>0</v>
      </c>
      <c r="BI138" s="200">
        <f>IF(N138="nulová",J138,0)</f>
        <v>0</v>
      </c>
      <c r="BJ138" s="17" t="s">
        <v>87</v>
      </c>
      <c r="BK138" s="200">
        <f>ROUND(I138*H138,2)</f>
        <v>0</v>
      </c>
      <c r="BL138" s="17" t="s">
        <v>155</v>
      </c>
      <c r="BM138" s="199" t="s">
        <v>1301</v>
      </c>
    </row>
    <row r="139" spans="1:47" s="2" customFormat="1" ht="10">
      <c r="A139" s="34"/>
      <c r="B139" s="35"/>
      <c r="C139" s="36"/>
      <c r="D139" s="201" t="s">
        <v>143</v>
      </c>
      <c r="E139" s="36"/>
      <c r="F139" s="202" t="s">
        <v>312</v>
      </c>
      <c r="G139" s="36"/>
      <c r="H139" s="36"/>
      <c r="I139" s="203"/>
      <c r="J139" s="36"/>
      <c r="K139" s="36"/>
      <c r="L139" s="39"/>
      <c r="M139" s="204"/>
      <c r="N139" s="205"/>
      <c r="O139" s="71"/>
      <c r="P139" s="71"/>
      <c r="Q139" s="71"/>
      <c r="R139" s="71"/>
      <c r="S139" s="71"/>
      <c r="T139" s="72"/>
      <c r="U139" s="34"/>
      <c r="V139" s="34"/>
      <c r="W139" s="34"/>
      <c r="X139" s="34"/>
      <c r="Y139" s="34"/>
      <c r="Z139" s="34"/>
      <c r="AA139" s="34"/>
      <c r="AB139" s="34"/>
      <c r="AC139" s="34"/>
      <c r="AD139" s="34"/>
      <c r="AE139" s="34"/>
      <c r="AT139" s="17" t="s">
        <v>143</v>
      </c>
      <c r="AU139" s="17" t="s">
        <v>89</v>
      </c>
    </row>
    <row r="140" spans="1:47" s="2" customFormat="1" ht="261">
      <c r="A140" s="34"/>
      <c r="B140" s="35"/>
      <c r="C140" s="36"/>
      <c r="D140" s="201" t="s">
        <v>181</v>
      </c>
      <c r="E140" s="36"/>
      <c r="F140" s="206" t="s">
        <v>313</v>
      </c>
      <c r="G140" s="36"/>
      <c r="H140" s="36"/>
      <c r="I140" s="203"/>
      <c r="J140" s="36"/>
      <c r="K140" s="36"/>
      <c r="L140" s="39"/>
      <c r="M140" s="204"/>
      <c r="N140" s="205"/>
      <c r="O140" s="71"/>
      <c r="P140" s="71"/>
      <c r="Q140" s="71"/>
      <c r="R140" s="71"/>
      <c r="S140" s="71"/>
      <c r="T140" s="72"/>
      <c r="U140" s="34"/>
      <c r="V140" s="34"/>
      <c r="W140" s="34"/>
      <c r="X140" s="34"/>
      <c r="Y140" s="34"/>
      <c r="Z140" s="34"/>
      <c r="AA140" s="34"/>
      <c r="AB140" s="34"/>
      <c r="AC140" s="34"/>
      <c r="AD140" s="34"/>
      <c r="AE140" s="34"/>
      <c r="AT140" s="17" t="s">
        <v>181</v>
      </c>
      <c r="AU140" s="17" t="s">
        <v>89</v>
      </c>
    </row>
    <row r="141" spans="1:65" s="2" customFormat="1" ht="24.15" customHeight="1">
      <c r="A141" s="34"/>
      <c r="B141" s="35"/>
      <c r="C141" s="187" t="s">
        <v>133</v>
      </c>
      <c r="D141" s="187" t="s">
        <v>137</v>
      </c>
      <c r="E141" s="188" t="s">
        <v>315</v>
      </c>
      <c r="F141" s="189" t="s">
        <v>316</v>
      </c>
      <c r="G141" s="190" t="s">
        <v>317</v>
      </c>
      <c r="H141" s="191">
        <v>9.1</v>
      </c>
      <c r="I141" s="192"/>
      <c r="J141" s="193">
        <f>ROUND(I141*H141,2)</f>
        <v>0</v>
      </c>
      <c r="K141" s="194"/>
      <c r="L141" s="39"/>
      <c r="M141" s="195" t="s">
        <v>1</v>
      </c>
      <c r="N141" s="196" t="s">
        <v>44</v>
      </c>
      <c r="O141" s="71"/>
      <c r="P141" s="197">
        <f>O141*H141</f>
        <v>0</v>
      </c>
      <c r="Q141" s="197">
        <v>0</v>
      </c>
      <c r="R141" s="197">
        <f>Q141*H141</f>
        <v>0</v>
      </c>
      <c r="S141" s="197">
        <v>0</v>
      </c>
      <c r="T141" s="198">
        <f>S141*H141</f>
        <v>0</v>
      </c>
      <c r="U141" s="34"/>
      <c r="V141" s="34"/>
      <c r="W141" s="34"/>
      <c r="X141" s="34"/>
      <c r="Y141" s="34"/>
      <c r="Z141" s="34"/>
      <c r="AA141" s="34"/>
      <c r="AB141" s="34"/>
      <c r="AC141" s="34"/>
      <c r="AD141" s="34"/>
      <c r="AE141" s="34"/>
      <c r="AR141" s="199" t="s">
        <v>155</v>
      </c>
      <c r="AT141" s="199" t="s">
        <v>137</v>
      </c>
      <c r="AU141" s="199" t="s">
        <v>89</v>
      </c>
      <c r="AY141" s="17" t="s">
        <v>134</v>
      </c>
      <c r="BE141" s="200">
        <f>IF(N141="základní",J141,0)</f>
        <v>0</v>
      </c>
      <c r="BF141" s="200">
        <f>IF(N141="snížená",J141,0)</f>
        <v>0</v>
      </c>
      <c r="BG141" s="200">
        <f>IF(N141="zákl. přenesená",J141,0)</f>
        <v>0</v>
      </c>
      <c r="BH141" s="200">
        <f>IF(N141="sníž. přenesená",J141,0)</f>
        <v>0</v>
      </c>
      <c r="BI141" s="200">
        <f>IF(N141="nulová",J141,0)</f>
        <v>0</v>
      </c>
      <c r="BJ141" s="17" t="s">
        <v>87</v>
      </c>
      <c r="BK141" s="200">
        <f>ROUND(I141*H141,2)</f>
        <v>0</v>
      </c>
      <c r="BL141" s="17" t="s">
        <v>155</v>
      </c>
      <c r="BM141" s="199" t="s">
        <v>1302</v>
      </c>
    </row>
    <row r="142" spans="1:47" s="2" customFormat="1" ht="27">
      <c r="A142" s="34"/>
      <c r="B142" s="35"/>
      <c r="C142" s="36"/>
      <c r="D142" s="201" t="s">
        <v>143</v>
      </c>
      <c r="E142" s="36"/>
      <c r="F142" s="202" t="s">
        <v>319</v>
      </c>
      <c r="G142" s="36"/>
      <c r="H142" s="36"/>
      <c r="I142" s="203"/>
      <c r="J142" s="36"/>
      <c r="K142" s="36"/>
      <c r="L142" s="39"/>
      <c r="M142" s="204"/>
      <c r="N142" s="205"/>
      <c r="O142" s="71"/>
      <c r="P142" s="71"/>
      <c r="Q142" s="71"/>
      <c r="R142" s="71"/>
      <c r="S142" s="71"/>
      <c r="T142" s="72"/>
      <c r="U142" s="34"/>
      <c r="V142" s="34"/>
      <c r="W142" s="34"/>
      <c r="X142" s="34"/>
      <c r="Y142" s="34"/>
      <c r="Z142" s="34"/>
      <c r="AA142" s="34"/>
      <c r="AB142" s="34"/>
      <c r="AC142" s="34"/>
      <c r="AD142" s="34"/>
      <c r="AE142" s="34"/>
      <c r="AT142" s="17" t="s">
        <v>143</v>
      </c>
      <c r="AU142" s="17" t="s">
        <v>89</v>
      </c>
    </row>
    <row r="143" spans="1:47" s="2" customFormat="1" ht="27">
      <c r="A143" s="34"/>
      <c r="B143" s="35"/>
      <c r="C143" s="36"/>
      <c r="D143" s="201" t="s">
        <v>181</v>
      </c>
      <c r="E143" s="36"/>
      <c r="F143" s="206" t="s">
        <v>320</v>
      </c>
      <c r="G143" s="36"/>
      <c r="H143" s="36"/>
      <c r="I143" s="203"/>
      <c r="J143" s="36"/>
      <c r="K143" s="36"/>
      <c r="L143" s="39"/>
      <c r="M143" s="204"/>
      <c r="N143" s="205"/>
      <c r="O143" s="71"/>
      <c r="P143" s="71"/>
      <c r="Q143" s="71"/>
      <c r="R143" s="71"/>
      <c r="S143" s="71"/>
      <c r="T143" s="72"/>
      <c r="U143" s="34"/>
      <c r="V143" s="34"/>
      <c r="W143" s="34"/>
      <c r="X143" s="34"/>
      <c r="Y143" s="34"/>
      <c r="Z143" s="34"/>
      <c r="AA143" s="34"/>
      <c r="AB143" s="34"/>
      <c r="AC143" s="34"/>
      <c r="AD143" s="34"/>
      <c r="AE143" s="34"/>
      <c r="AT143" s="17" t="s">
        <v>181</v>
      </c>
      <c r="AU143" s="17" t="s">
        <v>89</v>
      </c>
    </row>
    <row r="144" spans="2:51" s="13" customFormat="1" ht="10">
      <c r="B144" s="213"/>
      <c r="C144" s="214"/>
      <c r="D144" s="201" t="s">
        <v>244</v>
      </c>
      <c r="E144" s="214"/>
      <c r="F144" s="216" t="s">
        <v>1303</v>
      </c>
      <c r="G144" s="214"/>
      <c r="H144" s="217">
        <v>9.1</v>
      </c>
      <c r="I144" s="218"/>
      <c r="J144" s="214"/>
      <c r="K144" s="214"/>
      <c r="L144" s="219"/>
      <c r="M144" s="220"/>
      <c r="N144" s="221"/>
      <c r="O144" s="221"/>
      <c r="P144" s="221"/>
      <c r="Q144" s="221"/>
      <c r="R144" s="221"/>
      <c r="S144" s="221"/>
      <c r="T144" s="222"/>
      <c r="AT144" s="223" t="s">
        <v>244</v>
      </c>
      <c r="AU144" s="223" t="s">
        <v>89</v>
      </c>
      <c r="AV144" s="13" t="s">
        <v>89</v>
      </c>
      <c r="AW144" s="13" t="s">
        <v>4</v>
      </c>
      <c r="AX144" s="13" t="s">
        <v>87</v>
      </c>
      <c r="AY144" s="223" t="s">
        <v>134</v>
      </c>
    </row>
    <row r="145" spans="1:65" s="2" customFormat="1" ht="24.15" customHeight="1">
      <c r="A145" s="34"/>
      <c r="B145" s="35"/>
      <c r="C145" s="187" t="s">
        <v>166</v>
      </c>
      <c r="D145" s="187" t="s">
        <v>137</v>
      </c>
      <c r="E145" s="188" t="s">
        <v>1304</v>
      </c>
      <c r="F145" s="189" t="s">
        <v>1305</v>
      </c>
      <c r="G145" s="190" t="s">
        <v>266</v>
      </c>
      <c r="H145" s="191">
        <v>4.55</v>
      </c>
      <c r="I145" s="192"/>
      <c r="J145" s="193">
        <f>ROUND(I145*H145,2)</f>
        <v>0</v>
      </c>
      <c r="K145" s="194"/>
      <c r="L145" s="39"/>
      <c r="M145" s="195" t="s">
        <v>1</v>
      </c>
      <c r="N145" s="196" t="s">
        <v>44</v>
      </c>
      <c r="O145" s="71"/>
      <c r="P145" s="197">
        <f>O145*H145</f>
        <v>0</v>
      </c>
      <c r="Q145" s="197">
        <v>0</v>
      </c>
      <c r="R145" s="197">
        <f>Q145*H145</f>
        <v>0</v>
      </c>
      <c r="S145" s="197">
        <v>0</v>
      </c>
      <c r="T145" s="198">
        <f>S145*H145</f>
        <v>0</v>
      </c>
      <c r="U145" s="34"/>
      <c r="V145" s="34"/>
      <c r="W145" s="34"/>
      <c r="X145" s="34"/>
      <c r="Y145" s="34"/>
      <c r="Z145" s="34"/>
      <c r="AA145" s="34"/>
      <c r="AB145" s="34"/>
      <c r="AC145" s="34"/>
      <c r="AD145" s="34"/>
      <c r="AE145" s="34"/>
      <c r="AR145" s="199" t="s">
        <v>155</v>
      </c>
      <c r="AT145" s="199" t="s">
        <v>137</v>
      </c>
      <c r="AU145" s="199" t="s">
        <v>89</v>
      </c>
      <c r="AY145" s="17" t="s">
        <v>134</v>
      </c>
      <c r="BE145" s="200">
        <f>IF(N145="základní",J145,0)</f>
        <v>0</v>
      </c>
      <c r="BF145" s="200">
        <f>IF(N145="snížená",J145,0)</f>
        <v>0</v>
      </c>
      <c r="BG145" s="200">
        <f>IF(N145="zákl. přenesená",J145,0)</f>
        <v>0</v>
      </c>
      <c r="BH145" s="200">
        <f>IF(N145="sníž. přenesená",J145,0)</f>
        <v>0</v>
      </c>
      <c r="BI145" s="200">
        <f>IF(N145="nulová",J145,0)</f>
        <v>0</v>
      </c>
      <c r="BJ145" s="17" t="s">
        <v>87</v>
      </c>
      <c r="BK145" s="200">
        <f>ROUND(I145*H145,2)</f>
        <v>0</v>
      </c>
      <c r="BL145" s="17" t="s">
        <v>155</v>
      </c>
      <c r="BM145" s="199" t="s">
        <v>1306</v>
      </c>
    </row>
    <row r="146" spans="1:47" s="2" customFormat="1" ht="27">
      <c r="A146" s="34"/>
      <c r="B146" s="35"/>
      <c r="C146" s="36"/>
      <c r="D146" s="201" t="s">
        <v>143</v>
      </c>
      <c r="E146" s="36"/>
      <c r="F146" s="202" t="s">
        <v>1307</v>
      </c>
      <c r="G146" s="36"/>
      <c r="H146" s="36"/>
      <c r="I146" s="203"/>
      <c r="J146" s="36"/>
      <c r="K146" s="36"/>
      <c r="L146" s="39"/>
      <c r="M146" s="204"/>
      <c r="N146" s="205"/>
      <c r="O146" s="71"/>
      <c r="P146" s="71"/>
      <c r="Q146" s="71"/>
      <c r="R146" s="71"/>
      <c r="S146" s="71"/>
      <c r="T146" s="72"/>
      <c r="U146" s="34"/>
      <c r="V146" s="34"/>
      <c r="W146" s="34"/>
      <c r="X146" s="34"/>
      <c r="Y146" s="34"/>
      <c r="Z146" s="34"/>
      <c r="AA146" s="34"/>
      <c r="AB146" s="34"/>
      <c r="AC146" s="34"/>
      <c r="AD146" s="34"/>
      <c r="AE146" s="34"/>
      <c r="AT146" s="17" t="s">
        <v>143</v>
      </c>
      <c r="AU146" s="17" t="s">
        <v>89</v>
      </c>
    </row>
    <row r="147" spans="2:51" s="13" customFormat="1" ht="10">
      <c r="B147" s="213"/>
      <c r="C147" s="214"/>
      <c r="D147" s="201" t="s">
        <v>244</v>
      </c>
      <c r="E147" s="215" t="s">
        <v>1</v>
      </c>
      <c r="F147" s="216" t="s">
        <v>1308</v>
      </c>
      <c r="G147" s="214"/>
      <c r="H147" s="217">
        <v>4.55</v>
      </c>
      <c r="I147" s="218"/>
      <c r="J147" s="214"/>
      <c r="K147" s="214"/>
      <c r="L147" s="219"/>
      <c r="M147" s="220"/>
      <c r="N147" s="221"/>
      <c r="O147" s="221"/>
      <c r="P147" s="221"/>
      <c r="Q147" s="221"/>
      <c r="R147" s="221"/>
      <c r="S147" s="221"/>
      <c r="T147" s="222"/>
      <c r="AT147" s="223" t="s">
        <v>244</v>
      </c>
      <c r="AU147" s="223" t="s">
        <v>89</v>
      </c>
      <c r="AV147" s="13" t="s">
        <v>89</v>
      </c>
      <c r="AW147" s="13" t="s">
        <v>36</v>
      </c>
      <c r="AX147" s="13" t="s">
        <v>79</v>
      </c>
      <c r="AY147" s="223" t="s">
        <v>134</v>
      </c>
    </row>
    <row r="148" spans="1:65" s="2" customFormat="1" ht="24.15" customHeight="1">
      <c r="A148" s="34"/>
      <c r="B148" s="35"/>
      <c r="C148" s="187" t="s">
        <v>170</v>
      </c>
      <c r="D148" s="187" t="s">
        <v>137</v>
      </c>
      <c r="E148" s="188" t="s">
        <v>331</v>
      </c>
      <c r="F148" s="189" t="s">
        <v>332</v>
      </c>
      <c r="G148" s="190" t="s">
        <v>266</v>
      </c>
      <c r="H148" s="191">
        <v>3.64</v>
      </c>
      <c r="I148" s="192"/>
      <c r="J148" s="193">
        <f>ROUND(I148*H148,2)</f>
        <v>0</v>
      </c>
      <c r="K148" s="194"/>
      <c r="L148" s="39"/>
      <c r="M148" s="195" t="s">
        <v>1</v>
      </c>
      <c r="N148" s="196" t="s">
        <v>44</v>
      </c>
      <c r="O148" s="71"/>
      <c r="P148" s="197">
        <f>O148*H148</f>
        <v>0</v>
      </c>
      <c r="Q148" s="197">
        <v>0</v>
      </c>
      <c r="R148" s="197">
        <f>Q148*H148</f>
        <v>0</v>
      </c>
      <c r="S148" s="197">
        <v>0</v>
      </c>
      <c r="T148" s="198">
        <f>S148*H148</f>
        <v>0</v>
      </c>
      <c r="U148" s="34"/>
      <c r="V148" s="34"/>
      <c r="W148" s="34"/>
      <c r="X148" s="34"/>
      <c r="Y148" s="34"/>
      <c r="Z148" s="34"/>
      <c r="AA148" s="34"/>
      <c r="AB148" s="34"/>
      <c r="AC148" s="34"/>
      <c r="AD148" s="34"/>
      <c r="AE148" s="34"/>
      <c r="AR148" s="199" t="s">
        <v>155</v>
      </c>
      <c r="AT148" s="199" t="s">
        <v>137</v>
      </c>
      <c r="AU148" s="199" t="s">
        <v>89</v>
      </c>
      <c r="AY148" s="17" t="s">
        <v>134</v>
      </c>
      <c r="BE148" s="200">
        <f>IF(N148="základní",J148,0)</f>
        <v>0</v>
      </c>
      <c r="BF148" s="200">
        <f>IF(N148="snížená",J148,0)</f>
        <v>0</v>
      </c>
      <c r="BG148" s="200">
        <f>IF(N148="zákl. přenesená",J148,0)</f>
        <v>0</v>
      </c>
      <c r="BH148" s="200">
        <f>IF(N148="sníž. přenesená",J148,0)</f>
        <v>0</v>
      </c>
      <c r="BI148" s="200">
        <f>IF(N148="nulová",J148,0)</f>
        <v>0</v>
      </c>
      <c r="BJ148" s="17" t="s">
        <v>87</v>
      </c>
      <c r="BK148" s="200">
        <f>ROUND(I148*H148,2)</f>
        <v>0</v>
      </c>
      <c r="BL148" s="17" t="s">
        <v>155</v>
      </c>
      <c r="BM148" s="199" t="s">
        <v>1309</v>
      </c>
    </row>
    <row r="149" spans="1:47" s="2" customFormat="1" ht="36">
      <c r="A149" s="34"/>
      <c r="B149" s="35"/>
      <c r="C149" s="36"/>
      <c r="D149" s="201" t="s">
        <v>143</v>
      </c>
      <c r="E149" s="36"/>
      <c r="F149" s="202" t="s">
        <v>1310</v>
      </c>
      <c r="G149" s="36"/>
      <c r="H149" s="36"/>
      <c r="I149" s="203"/>
      <c r="J149" s="36"/>
      <c r="K149" s="36"/>
      <c r="L149" s="39"/>
      <c r="M149" s="204"/>
      <c r="N149" s="205"/>
      <c r="O149" s="71"/>
      <c r="P149" s="71"/>
      <c r="Q149" s="71"/>
      <c r="R149" s="71"/>
      <c r="S149" s="71"/>
      <c r="T149" s="72"/>
      <c r="U149" s="34"/>
      <c r="V149" s="34"/>
      <c r="W149" s="34"/>
      <c r="X149" s="34"/>
      <c r="Y149" s="34"/>
      <c r="Z149" s="34"/>
      <c r="AA149" s="34"/>
      <c r="AB149" s="34"/>
      <c r="AC149" s="34"/>
      <c r="AD149" s="34"/>
      <c r="AE149" s="34"/>
      <c r="AT149" s="17" t="s">
        <v>143</v>
      </c>
      <c r="AU149" s="17" t="s">
        <v>89</v>
      </c>
    </row>
    <row r="150" spans="1:47" s="2" customFormat="1" ht="18">
      <c r="A150" s="34"/>
      <c r="B150" s="35"/>
      <c r="C150" s="36"/>
      <c r="D150" s="201" t="s">
        <v>144</v>
      </c>
      <c r="E150" s="36"/>
      <c r="F150" s="206" t="s">
        <v>1311</v>
      </c>
      <c r="G150" s="36"/>
      <c r="H150" s="36"/>
      <c r="I150" s="203"/>
      <c r="J150" s="36"/>
      <c r="K150" s="36"/>
      <c r="L150" s="39"/>
      <c r="M150" s="204"/>
      <c r="N150" s="205"/>
      <c r="O150" s="71"/>
      <c r="P150" s="71"/>
      <c r="Q150" s="71"/>
      <c r="R150" s="71"/>
      <c r="S150" s="71"/>
      <c r="T150" s="72"/>
      <c r="U150" s="34"/>
      <c r="V150" s="34"/>
      <c r="W150" s="34"/>
      <c r="X150" s="34"/>
      <c r="Y150" s="34"/>
      <c r="Z150" s="34"/>
      <c r="AA150" s="34"/>
      <c r="AB150" s="34"/>
      <c r="AC150" s="34"/>
      <c r="AD150" s="34"/>
      <c r="AE150" s="34"/>
      <c r="AT150" s="17" t="s">
        <v>144</v>
      </c>
      <c r="AU150" s="17" t="s">
        <v>89</v>
      </c>
    </row>
    <row r="151" spans="2:51" s="13" customFormat="1" ht="10">
      <c r="B151" s="213"/>
      <c r="C151" s="214"/>
      <c r="D151" s="201" t="s">
        <v>244</v>
      </c>
      <c r="E151" s="215" t="s">
        <v>1</v>
      </c>
      <c r="F151" s="216" t="s">
        <v>1312</v>
      </c>
      <c r="G151" s="214"/>
      <c r="H151" s="217">
        <v>3.64</v>
      </c>
      <c r="I151" s="218"/>
      <c r="J151" s="214"/>
      <c r="K151" s="214"/>
      <c r="L151" s="219"/>
      <c r="M151" s="220"/>
      <c r="N151" s="221"/>
      <c r="O151" s="221"/>
      <c r="P151" s="221"/>
      <c r="Q151" s="221"/>
      <c r="R151" s="221"/>
      <c r="S151" s="221"/>
      <c r="T151" s="222"/>
      <c r="AT151" s="223" t="s">
        <v>244</v>
      </c>
      <c r="AU151" s="223" t="s">
        <v>89</v>
      </c>
      <c r="AV151" s="13" t="s">
        <v>89</v>
      </c>
      <c r="AW151" s="13" t="s">
        <v>36</v>
      </c>
      <c r="AX151" s="13" t="s">
        <v>79</v>
      </c>
      <c r="AY151" s="223" t="s">
        <v>134</v>
      </c>
    </row>
    <row r="152" spans="1:65" s="2" customFormat="1" ht="16.5" customHeight="1">
      <c r="A152" s="34"/>
      <c r="B152" s="35"/>
      <c r="C152" s="245" t="s">
        <v>175</v>
      </c>
      <c r="D152" s="245" t="s">
        <v>339</v>
      </c>
      <c r="E152" s="246" t="s">
        <v>1313</v>
      </c>
      <c r="F152" s="247" t="s">
        <v>1314</v>
      </c>
      <c r="G152" s="248" t="s">
        <v>317</v>
      </c>
      <c r="H152" s="249">
        <v>7.28</v>
      </c>
      <c r="I152" s="250"/>
      <c r="J152" s="251">
        <f>ROUND(I152*H152,2)</f>
        <v>0</v>
      </c>
      <c r="K152" s="252"/>
      <c r="L152" s="253"/>
      <c r="M152" s="254" t="s">
        <v>1</v>
      </c>
      <c r="N152" s="255" t="s">
        <v>44</v>
      </c>
      <c r="O152" s="71"/>
      <c r="P152" s="197">
        <f>O152*H152</f>
        <v>0</v>
      </c>
      <c r="Q152" s="197">
        <v>1</v>
      </c>
      <c r="R152" s="197">
        <f>Q152*H152</f>
        <v>7.28</v>
      </c>
      <c r="S152" s="197">
        <v>0</v>
      </c>
      <c r="T152" s="198">
        <f>S152*H152</f>
        <v>0</v>
      </c>
      <c r="U152" s="34"/>
      <c r="V152" s="34"/>
      <c r="W152" s="34"/>
      <c r="X152" s="34"/>
      <c r="Y152" s="34"/>
      <c r="Z152" s="34"/>
      <c r="AA152" s="34"/>
      <c r="AB152" s="34"/>
      <c r="AC152" s="34"/>
      <c r="AD152" s="34"/>
      <c r="AE152" s="34"/>
      <c r="AR152" s="199" t="s">
        <v>175</v>
      </c>
      <c r="AT152" s="199" t="s">
        <v>339</v>
      </c>
      <c r="AU152" s="199" t="s">
        <v>89</v>
      </c>
      <c r="AY152" s="17" t="s">
        <v>134</v>
      </c>
      <c r="BE152" s="200">
        <f>IF(N152="základní",J152,0)</f>
        <v>0</v>
      </c>
      <c r="BF152" s="200">
        <f>IF(N152="snížená",J152,0)</f>
        <v>0</v>
      </c>
      <c r="BG152" s="200">
        <f>IF(N152="zákl. přenesená",J152,0)</f>
        <v>0</v>
      </c>
      <c r="BH152" s="200">
        <f>IF(N152="sníž. přenesená",J152,0)</f>
        <v>0</v>
      </c>
      <c r="BI152" s="200">
        <f>IF(N152="nulová",J152,0)</f>
        <v>0</v>
      </c>
      <c r="BJ152" s="17" t="s">
        <v>87</v>
      </c>
      <c r="BK152" s="200">
        <f>ROUND(I152*H152,2)</f>
        <v>0</v>
      </c>
      <c r="BL152" s="17" t="s">
        <v>155</v>
      </c>
      <c r="BM152" s="199" t="s">
        <v>1315</v>
      </c>
    </row>
    <row r="153" spans="1:47" s="2" customFormat="1" ht="10">
      <c r="A153" s="34"/>
      <c r="B153" s="35"/>
      <c r="C153" s="36"/>
      <c r="D153" s="201" t="s">
        <v>143</v>
      </c>
      <c r="E153" s="36"/>
      <c r="F153" s="202" t="s">
        <v>1314</v>
      </c>
      <c r="G153" s="36"/>
      <c r="H153" s="36"/>
      <c r="I153" s="203"/>
      <c r="J153" s="36"/>
      <c r="K153" s="36"/>
      <c r="L153" s="39"/>
      <c r="M153" s="204"/>
      <c r="N153" s="205"/>
      <c r="O153" s="71"/>
      <c r="P153" s="71"/>
      <c r="Q153" s="71"/>
      <c r="R153" s="71"/>
      <c r="S153" s="71"/>
      <c r="T153" s="72"/>
      <c r="U153" s="34"/>
      <c r="V153" s="34"/>
      <c r="W153" s="34"/>
      <c r="X153" s="34"/>
      <c r="Y153" s="34"/>
      <c r="Z153" s="34"/>
      <c r="AA153" s="34"/>
      <c r="AB153" s="34"/>
      <c r="AC153" s="34"/>
      <c r="AD153" s="34"/>
      <c r="AE153" s="34"/>
      <c r="AT153" s="17" t="s">
        <v>143</v>
      </c>
      <c r="AU153" s="17" t="s">
        <v>89</v>
      </c>
    </row>
    <row r="154" spans="2:51" s="13" customFormat="1" ht="10">
      <c r="B154" s="213"/>
      <c r="C154" s="214"/>
      <c r="D154" s="201" t="s">
        <v>244</v>
      </c>
      <c r="E154" s="214"/>
      <c r="F154" s="216" t="s">
        <v>1316</v>
      </c>
      <c r="G154" s="214"/>
      <c r="H154" s="217">
        <v>7.28</v>
      </c>
      <c r="I154" s="218"/>
      <c r="J154" s="214"/>
      <c r="K154" s="214"/>
      <c r="L154" s="219"/>
      <c r="M154" s="220"/>
      <c r="N154" s="221"/>
      <c r="O154" s="221"/>
      <c r="P154" s="221"/>
      <c r="Q154" s="221"/>
      <c r="R154" s="221"/>
      <c r="S154" s="221"/>
      <c r="T154" s="222"/>
      <c r="AT154" s="223" t="s">
        <v>244</v>
      </c>
      <c r="AU154" s="223" t="s">
        <v>89</v>
      </c>
      <c r="AV154" s="13" t="s">
        <v>89</v>
      </c>
      <c r="AW154" s="13" t="s">
        <v>4</v>
      </c>
      <c r="AX154" s="13" t="s">
        <v>87</v>
      </c>
      <c r="AY154" s="223" t="s">
        <v>134</v>
      </c>
    </row>
    <row r="155" spans="2:63" s="12" customFormat="1" ht="22.75" customHeight="1">
      <c r="B155" s="171"/>
      <c r="C155" s="172"/>
      <c r="D155" s="173" t="s">
        <v>78</v>
      </c>
      <c r="E155" s="185" t="s">
        <v>155</v>
      </c>
      <c r="F155" s="185" t="s">
        <v>384</v>
      </c>
      <c r="G155" s="172"/>
      <c r="H155" s="172"/>
      <c r="I155" s="175"/>
      <c r="J155" s="186">
        <f>BK155</f>
        <v>0</v>
      </c>
      <c r="K155" s="172"/>
      <c r="L155" s="177"/>
      <c r="M155" s="178"/>
      <c r="N155" s="179"/>
      <c r="O155" s="179"/>
      <c r="P155" s="180">
        <f>SUM(P156:P159)</f>
        <v>0</v>
      </c>
      <c r="Q155" s="179"/>
      <c r="R155" s="180">
        <f>SUM(R156:R159)</f>
        <v>0</v>
      </c>
      <c r="S155" s="179"/>
      <c r="T155" s="181">
        <f>SUM(T156:T159)</f>
        <v>0</v>
      </c>
      <c r="AR155" s="182" t="s">
        <v>87</v>
      </c>
      <c r="AT155" s="183" t="s">
        <v>78</v>
      </c>
      <c r="AU155" s="183" t="s">
        <v>87</v>
      </c>
      <c r="AY155" s="182" t="s">
        <v>134</v>
      </c>
      <c r="BK155" s="184">
        <f>SUM(BK156:BK159)</f>
        <v>0</v>
      </c>
    </row>
    <row r="156" spans="1:65" s="2" customFormat="1" ht="16.5" customHeight="1">
      <c r="A156" s="34"/>
      <c r="B156" s="35"/>
      <c r="C156" s="187" t="s">
        <v>184</v>
      </c>
      <c r="D156" s="187" t="s">
        <v>137</v>
      </c>
      <c r="E156" s="188" t="s">
        <v>1317</v>
      </c>
      <c r="F156" s="189" t="s">
        <v>1318</v>
      </c>
      <c r="G156" s="190" t="s">
        <v>266</v>
      </c>
      <c r="H156" s="191">
        <v>0.91</v>
      </c>
      <c r="I156" s="192"/>
      <c r="J156" s="193">
        <f>ROUND(I156*H156,2)</f>
        <v>0</v>
      </c>
      <c r="K156" s="194"/>
      <c r="L156" s="39"/>
      <c r="M156" s="195" t="s">
        <v>1</v>
      </c>
      <c r="N156" s="196" t="s">
        <v>44</v>
      </c>
      <c r="O156" s="71"/>
      <c r="P156" s="197">
        <f>O156*H156</f>
        <v>0</v>
      </c>
      <c r="Q156" s="197">
        <v>0</v>
      </c>
      <c r="R156" s="197">
        <f>Q156*H156</f>
        <v>0</v>
      </c>
      <c r="S156" s="197">
        <v>0</v>
      </c>
      <c r="T156" s="198">
        <f>S156*H156</f>
        <v>0</v>
      </c>
      <c r="U156" s="34"/>
      <c r="V156" s="34"/>
      <c r="W156" s="34"/>
      <c r="X156" s="34"/>
      <c r="Y156" s="34"/>
      <c r="Z156" s="34"/>
      <c r="AA156" s="34"/>
      <c r="AB156" s="34"/>
      <c r="AC156" s="34"/>
      <c r="AD156" s="34"/>
      <c r="AE156" s="34"/>
      <c r="AR156" s="199" t="s">
        <v>155</v>
      </c>
      <c r="AT156" s="199" t="s">
        <v>137</v>
      </c>
      <c r="AU156" s="199" t="s">
        <v>89</v>
      </c>
      <c r="AY156" s="17" t="s">
        <v>134</v>
      </c>
      <c r="BE156" s="200">
        <f>IF(N156="základní",J156,0)</f>
        <v>0</v>
      </c>
      <c r="BF156" s="200">
        <f>IF(N156="snížená",J156,0)</f>
        <v>0</v>
      </c>
      <c r="BG156" s="200">
        <f>IF(N156="zákl. přenesená",J156,0)</f>
        <v>0</v>
      </c>
      <c r="BH156" s="200">
        <f>IF(N156="sníž. přenesená",J156,0)</f>
        <v>0</v>
      </c>
      <c r="BI156" s="200">
        <f>IF(N156="nulová",J156,0)</f>
        <v>0</v>
      </c>
      <c r="BJ156" s="17" t="s">
        <v>87</v>
      </c>
      <c r="BK156" s="200">
        <f>ROUND(I156*H156,2)</f>
        <v>0</v>
      </c>
      <c r="BL156" s="17" t="s">
        <v>155</v>
      </c>
      <c r="BM156" s="199" t="s">
        <v>1319</v>
      </c>
    </row>
    <row r="157" spans="1:47" s="2" customFormat="1" ht="18">
      <c r="A157" s="34"/>
      <c r="B157" s="35"/>
      <c r="C157" s="36"/>
      <c r="D157" s="201" t="s">
        <v>143</v>
      </c>
      <c r="E157" s="36"/>
      <c r="F157" s="202" t="s">
        <v>1320</v>
      </c>
      <c r="G157" s="36"/>
      <c r="H157" s="36"/>
      <c r="I157" s="203"/>
      <c r="J157" s="36"/>
      <c r="K157" s="36"/>
      <c r="L157" s="39"/>
      <c r="M157" s="204"/>
      <c r="N157" s="205"/>
      <c r="O157" s="71"/>
      <c r="P157" s="71"/>
      <c r="Q157" s="71"/>
      <c r="R157" s="71"/>
      <c r="S157" s="71"/>
      <c r="T157" s="72"/>
      <c r="U157" s="34"/>
      <c r="V157" s="34"/>
      <c r="W157" s="34"/>
      <c r="X157" s="34"/>
      <c r="Y157" s="34"/>
      <c r="Z157" s="34"/>
      <c r="AA157" s="34"/>
      <c r="AB157" s="34"/>
      <c r="AC157" s="34"/>
      <c r="AD157" s="34"/>
      <c r="AE157" s="34"/>
      <c r="AT157" s="17" t="s">
        <v>143</v>
      </c>
      <c r="AU157" s="17" t="s">
        <v>89</v>
      </c>
    </row>
    <row r="158" spans="1:47" s="2" customFormat="1" ht="27">
      <c r="A158" s="34"/>
      <c r="B158" s="35"/>
      <c r="C158" s="36"/>
      <c r="D158" s="201" t="s">
        <v>144</v>
      </c>
      <c r="E158" s="36"/>
      <c r="F158" s="206" t="s">
        <v>1321</v>
      </c>
      <c r="G158" s="36"/>
      <c r="H158" s="36"/>
      <c r="I158" s="203"/>
      <c r="J158" s="36"/>
      <c r="K158" s="36"/>
      <c r="L158" s="39"/>
      <c r="M158" s="204"/>
      <c r="N158" s="205"/>
      <c r="O158" s="71"/>
      <c r="P158" s="71"/>
      <c r="Q158" s="71"/>
      <c r="R158" s="71"/>
      <c r="S158" s="71"/>
      <c r="T158" s="72"/>
      <c r="U158" s="34"/>
      <c r="V158" s="34"/>
      <c r="W158" s="34"/>
      <c r="X158" s="34"/>
      <c r="Y158" s="34"/>
      <c r="Z158" s="34"/>
      <c r="AA158" s="34"/>
      <c r="AB158" s="34"/>
      <c r="AC158" s="34"/>
      <c r="AD158" s="34"/>
      <c r="AE158" s="34"/>
      <c r="AT158" s="17" t="s">
        <v>144</v>
      </c>
      <c r="AU158" s="17" t="s">
        <v>89</v>
      </c>
    </row>
    <row r="159" spans="2:51" s="13" customFormat="1" ht="10">
      <c r="B159" s="213"/>
      <c r="C159" s="214"/>
      <c r="D159" s="201" t="s">
        <v>244</v>
      </c>
      <c r="E159" s="215" t="s">
        <v>1</v>
      </c>
      <c r="F159" s="216" t="s">
        <v>1322</v>
      </c>
      <c r="G159" s="214"/>
      <c r="H159" s="217">
        <v>0.91</v>
      </c>
      <c r="I159" s="218"/>
      <c r="J159" s="214"/>
      <c r="K159" s="214"/>
      <c r="L159" s="219"/>
      <c r="M159" s="220"/>
      <c r="N159" s="221"/>
      <c r="O159" s="221"/>
      <c r="P159" s="221"/>
      <c r="Q159" s="221"/>
      <c r="R159" s="221"/>
      <c r="S159" s="221"/>
      <c r="T159" s="222"/>
      <c r="AT159" s="223" t="s">
        <v>244</v>
      </c>
      <c r="AU159" s="223" t="s">
        <v>89</v>
      </c>
      <c r="AV159" s="13" t="s">
        <v>89</v>
      </c>
      <c r="AW159" s="13" t="s">
        <v>36</v>
      </c>
      <c r="AX159" s="13" t="s">
        <v>79</v>
      </c>
      <c r="AY159" s="223" t="s">
        <v>134</v>
      </c>
    </row>
    <row r="160" spans="2:63" s="12" customFormat="1" ht="22.75" customHeight="1">
      <c r="B160" s="171"/>
      <c r="C160" s="172"/>
      <c r="D160" s="173" t="s">
        <v>78</v>
      </c>
      <c r="E160" s="185" t="s">
        <v>175</v>
      </c>
      <c r="F160" s="185" t="s">
        <v>448</v>
      </c>
      <c r="G160" s="172"/>
      <c r="H160" s="172"/>
      <c r="I160" s="175"/>
      <c r="J160" s="186">
        <f>BK160</f>
        <v>0</v>
      </c>
      <c r="K160" s="172"/>
      <c r="L160" s="177"/>
      <c r="M160" s="178"/>
      <c r="N160" s="179"/>
      <c r="O160" s="179"/>
      <c r="P160" s="180">
        <f>SUM(P161:P164)</f>
        <v>0</v>
      </c>
      <c r="Q160" s="179"/>
      <c r="R160" s="180">
        <f>SUM(R161:R164)</f>
        <v>0.00364</v>
      </c>
      <c r="S160" s="179"/>
      <c r="T160" s="181">
        <f>SUM(T161:T164)</f>
        <v>0</v>
      </c>
      <c r="AR160" s="182" t="s">
        <v>87</v>
      </c>
      <c r="AT160" s="183" t="s">
        <v>78</v>
      </c>
      <c r="AU160" s="183" t="s">
        <v>87</v>
      </c>
      <c r="AY160" s="182" t="s">
        <v>134</v>
      </c>
      <c r="BK160" s="184">
        <f>SUM(BK161:BK164)</f>
        <v>0</v>
      </c>
    </row>
    <row r="161" spans="1:65" s="2" customFormat="1" ht="21.75" customHeight="1">
      <c r="A161" s="34"/>
      <c r="B161" s="35"/>
      <c r="C161" s="187" t="s">
        <v>191</v>
      </c>
      <c r="D161" s="187" t="s">
        <v>137</v>
      </c>
      <c r="E161" s="188" t="s">
        <v>1323</v>
      </c>
      <c r="F161" s="189" t="s">
        <v>1324</v>
      </c>
      <c r="G161" s="190" t="s">
        <v>250</v>
      </c>
      <c r="H161" s="191">
        <v>13</v>
      </c>
      <c r="I161" s="192"/>
      <c r="J161" s="193">
        <f>ROUND(I161*H161,2)</f>
        <v>0</v>
      </c>
      <c r="K161" s="194"/>
      <c r="L161" s="39"/>
      <c r="M161" s="195" t="s">
        <v>1</v>
      </c>
      <c r="N161" s="196" t="s">
        <v>44</v>
      </c>
      <c r="O161" s="71"/>
      <c r="P161" s="197">
        <f>O161*H161</f>
        <v>0</v>
      </c>
      <c r="Q161" s="197">
        <v>0.00019</v>
      </c>
      <c r="R161" s="197">
        <f>Q161*H161</f>
        <v>0.00247</v>
      </c>
      <c r="S161" s="197">
        <v>0</v>
      </c>
      <c r="T161" s="198">
        <f>S161*H161</f>
        <v>0</v>
      </c>
      <c r="U161" s="34"/>
      <c r="V161" s="34"/>
      <c r="W161" s="34"/>
      <c r="X161" s="34"/>
      <c r="Y161" s="34"/>
      <c r="Z161" s="34"/>
      <c r="AA161" s="34"/>
      <c r="AB161" s="34"/>
      <c r="AC161" s="34"/>
      <c r="AD161" s="34"/>
      <c r="AE161" s="34"/>
      <c r="AR161" s="199" t="s">
        <v>155</v>
      </c>
      <c r="AT161" s="199" t="s">
        <v>137</v>
      </c>
      <c r="AU161" s="199" t="s">
        <v>89</v>
      </c>
      <c r="AY161" s="17" t="s">
        <v>134</v>
      </c>
      <c r="BE161" s="200">
        <f>IF(N161="základní",J161,0)</f>
        <v>0</v>
      </c>
      <c r="BF161" s="200">
        <f>IF(N161="snížená",J161,0)</f>
        <v>0</v>
      </c>
      <c r="BG161" s="200">
        <f>IF(N161="zákl. přenesená",J161,0)</f>
        <v>0</v>
      </c>
      <c r="BH161" s="200">
        <f>IF(N161="sníž. přenesená",J161,0)</f>
        <v>0</v>
      </c>
      <c r="BI161" s="200">
        <f>IF(N161="nulová",J161,0)</f>
        <v>0</v>
      </c>
      <c r="BJ161" s="17" t="s">
        <v>87</v>
      </c>
      <c r="BK161" s="200">
        <f>ROUND(I161*H161,2)</f>
        <v>0</v>
      </c>
      <c r="BL161" s="17" t="s">
        <v>155</v>
      </c>
      <c r="BM161" s="199" t="s">
        <v>1325</v>
      </c>
    </row>
    <row r="162" spans="1:47" s="2" customFormat="1" ht="10">
      <c r="A162" s="34"/>
      <c r="B162" s="35"/>
      <c r="C162" s="36"/>
      <c r="D162" s="201" t="s">
        <v>143</v>
      </c>
      <c r="E162" s="36"/>
      <c r="F162" s="202" t="s">
        <v>1326</v>
      </c>
      <c r="G162" s="36"/>
      <c r="H162" s="36"/>
      <c r="I162" s="203"/>
      <c r="J162" s="36"/>
      <c r="K162" s="36"/>
      <c r="L162" s="39"/>
      <c r="M162" s="204"/>
      <c r="N162" s="205"/>
      <c r="O162" s="71"/>
      <c r="P162" s="71"/>
      <c r="Q162" s="71"/>
      <c r="R162" s="71"/>
      <c r="S162" s="71"/>
      <c r="T162" s="72"/>
      <c r="U162" s="34"/>
      <c r="V162" s="34"/>
      <c r="W162" s="34"/>
      <c r="X162" s="34"/>
      <c r="Y162" s="34"/>
      <c r="Z162" s="34"/>
      <c r="AA162" s="34"/>
      <c r="AB162" s="34"/>
      <c r="AC162" s="34"/>
      <c r="AD162" s="34"/>
      <c r="AE162" s="34"/>
      <c r="AT162" s="17" t="s">
        <v>143</v>
      </c>
      <c r="AU162" s="17" t="s">
        <v>89</v>
      </c>
    </row>
    <row r="163" spans="1:65" s="2" customFormat="1" ht="21.75" customHeight="1">
      <c r="A163" s="34"/>
      <c r="B163" s="35"/>
      <c r="C163" s="187" t="s">
        <v>198</v>
      </c>
      <c r="D163" s="187" t="s">
        <v>137</v>
      </c>
      <c r="E163" s="188" t="s">
        <v>1327</v>
      </c>
      <c r="F163" s="189" t="s">
        <v>1328</v>
      </c>
      <c r="G163" s="190" t="s">
        <v>250</v>
      </c>
      <c r="H163" s="191">
        <v>13</v>
      </c>
      <c r="I163" s="192"/>
      <c r="J163" s="193">
        <f>ROUND(I163*H163,2)</f>
        <v>0</v>
      </c>
      <c r="K163" s="194"/>
      <c r="L163" s="39"/>
      <c r="M163" s="195" t="s">
        <v>1</v>
      </c>
      <c r="N163" s="196" t="s">
        <v>44</v>
      </c>
      <c r="O163" s="71"/>
      <c r="P163" s="197">
        <f>O163*H163</f>
        <v>0</v>
      </c>
      <c r="Q163" s="197">
        <v>9E-05</v>
      </c>
      <c r="R163" s="197">
        <f>Q163*H163</f>
        <v>0.00117</v>
      </c>
      <c r="S163" s="197">
        <v>0</v>
      </c>
      <c r="T163" s="198">
        <f>S163*H163</f>
        <v>0</v>
      </c>
      <c r="U163" s="34"/>
      <c r="V163" s="34"/>
      <c r="W163" s="34"/>
      <c r="X163" s="34"/>
      <c r="Y163" s="34"/>
      <c r="Z163" s="34"/>
      <c r="AA163" s="34"/>
      <c r="AB163" s="34"/>
      <c r="AC163" s="34"/>
      <c r="AD163" s="34"/>
      <c r="AE163" s="34"/>
      <c r="AR163" s="199" t="s">
        <v>155</v>
      </c>
      <c r="AT163" s="199" t="s">
        <v>137</v>
      </c>
      <c r="AU163" s="199" t="s">
        <v>89</v>
      </c>
      <c r="AY163" s="17" t="s">
        <v>134</v>
      </c>
      <c r="BE163" s="200">
        <f>IF(N163="základní",J163,0)</f>
        <v>0</v>
      </c>
      <c r="BF163" s="200">
        <f>IF(N163="snížená",J163,0)</f>
        <v>0</v>
      </c>
      <c r="BG163" s="200">
        <f>IF(N163="zákl. přenesená",J163,0)</f>
        <v>0</v>
      </c>
      <c r="BH163" s="200">
        <f>IF(N163="sníž. přenesená",J163,0)</f>
        <v>0</v>
      </c>
      <c r="BI163" s="200">
        <f>IF(N163="nulová",J163,0)</f>
        <v>0</v>
      </c>
      <c r="BJ163" s="17" t="s">
        <v>87</v>
      </c>
      <c r="BK163" s="200">
        <f>ROUND(I163*H163,2)</f>
        <v>0</v>
      </c>
      <c r="BL163" s="17" t="s">
        <v>155</v>
      </c>
      <c r="BM163" s="199" t="s">
        <v>1329</v>
      </c>
    </row>
    <row r="164" spans="1:47" s="2" customFormat="1" ht="10">
      <c r="A164" s="34"/>
      <c r="B164" s="35"/>
      <c r="C164" s="36"/>
      <c r="D164" s="201" t="s">
        <v>143</v>
      </c>
      <c r="E164" s="36"/>
      <c r="F164" s="202" t="s">
        <v>1330</v>
      </c>
      <c r="G164" s="36"/>
      <c r="H164" s="36"/>
      <c r="I164" s="203"/>
      <c r="J164" s="36"/>
      <c r="K164" s="36"/>
      <c r="L164" s="39"/>
      <c r="M164" s="204"/>
      <c r="N164" s="205"/>
      <c r="O164" s="71"/>
      <c r="P164" s="71"/>
      <c r="Q164" s="71"/>
      <c r="R164" s="71"/>
      <c r="S164" s="71"/>
      <c r="T164" s="72"/>
      <c r="U164" s="34"/>
      <c r="V164" s="34"/>
      <c r="W164" s="34"/>
      <c r="X164" s="34"/>
      <c r="Y164" s="34"/>
      <c r="Z164" s="34"/>
      <c r="AA164" s="34"/>
      <c r="AB164" s="34"/>
      <c r="AC164" s="34"/>
      <c r="AD164" s="34"/>
      <c r="AE164" s="34"/>
      <c r="AT164" s="17" t="s">
        <v>143</v>
      </c>
      <c r="AU164" s="17" t="s">
        <v>89</v>
      </c>
    </row>
    <row r="165" spans="2:63" s="12" customFormat="1" ht="25.9" customHeight="1">
      <c r="B165" s="171"/>
      <c r="C165" s="172"/>
      <c r="D165" s="173" t="s">
        <v>78</v>
      </c>
      <c r="E165" s="174" t="s">
        <v>339</v>
      </c>
      <c r="F165" s="174" t="s">
        <v>1331</v>
      </c>
      <c r="G165" s="172"/>
      <c r="H165" s="172"/>
      <c r="I165" s="175"/>
      <c r="J165" s="176">
        <f>BK165</f>
        <v>0</v>
      </c>
      <c r="K165" s="172"/>
      <c r="L165" s="177"/>
      <c r="M165" s="178"/>
      <c r="N165" s="179"/>
      <c r="O165" s="179"/>
      <c r="P165" s="180">
        <f>P166+P170</f>
        <v>0</v>
      </c>
      <c r="Q165" s="179"/>
      <c r="R165" s="180">
        <f>R166+R170</f>
        <v>0.00825</v>
      </c>
      <c r="S165" s="179"/>
      <c r="T165" s="181">
        <f>T166+T170</f>
        <v>0</v>
      </c>
      <c r="AR165" s="182" t="s">
        <v>150</v>
      </c>
      <c r="AT165" s="183" t="s">
        <v>78</v>
      </c>
      <c r="AU165" s="183" t="s">
        <v>79</v>
      </c>
      <c r="AY165" s="182" t="s">
        <v>134</v>
      </c>
      <c r="BK165" s="184">
        <f>BK166+BK170</f>
        <v>0</v>
      </c>
    </row>
    <row r="166" spans="2:63" s="12" customFormat="1" ht="22.75" customHeight="1">
      <c r="B166" s="171"/>
      <c r="C166" s="172"/>
      <c r="D166" s="173" t="s">
        <v>78</v>
      </c>
      <c r="E166" s="185" t="s">
        <v>1332</v>
      </c>
      <c r="F166" s="185" t="s">
        <v>1087</v>
      </c>
      <c r="G166" s="172"/>
      <c r="H166" s="172"/>
      <c r="I166" s="175"/>
      <c r="J166" s="186">
        <f>BK166</f>
        <v>0</v>
      </c>
      <c r="K166" s="172"/>
      <c r="L166" s="177"/>
      <c r="M166" s="178"/>
      <c r="N166" s="179"/>
      <c r="O166" s="179"/>
      <c r="P166" s="180">
        <f>SUM(P167:P169)</f>
        <v>0</v>
      </c>
      <c r="Q166" s="179"/>
      <c r="R166" s="180">
        <f>SUM(R167:R169)</f>
        <v>0</v>
      </c>
      <c r="S166" s="179"/>
      <c r="T166" s="181">
        <f>SUM(T167:T169)</f>
        <v>0</v>
      </c>
      <c r="AR166" s="182" t="s">
        <v>150</v>
      </c>
      <c r="AT166" s="183" t="s">
        <v>78</v>
      </c>
      <c r="AU166" s="183" t="s">
        <v>87</v>
      </c>
      <c r="AY166" s="182" t="s">
        <v>134</v>
      </c>
      <c r="BK166" s="184">
        <f>SUM(BK167:BK169)</f>
        <v>0</v>
      </c>
    </row>
    <row r="167" spans="1:65" s="2" customFormat="1" ht="24.15" customHeight="1">
      <c r="A167" s="34"/>
      <c r="B167" s="35"/>
      <c r="C167" s="187" t="s">
        <v>203</v>
      </c>
      <c r="D167" s="187" t="s">
        <v>137</v>
      </c>
      <c r="E167" s="188" t="s">
        <v>1333</v>
      </c>
      <c r="F167" s="189" t="s">
        <v>1334</v>
      </c>
      <c r="G167" s="190" t="s">
        <v>452</v>
      </c>
      <c r="H167" s="191">
        <v>1</v>
      </c>
      <c r="I167" s="192"/>
      <c r="J167" s="193">
        <f>ROUND(I167*H167,2)</f>
        <v>0</v>
      </c>
      <c r="K167" s="194"/>
      <c r="L167" s="39"/>
      <c r="M167" s="195" t="s">
        <v>1</v>
      </c>
      <c r="N167" s="196" t="s">
        <v>44</v>
      </c>
      <c r="O167" s="71"/>
      <c r="P167" s="197">
        <f>O167*H167</f>
        <v>0</v>
      </c>
      <c r="Q167" s="197">
        <v>0</v>
      </c>
      <c r="R167" s="197">
        <f>Q167*H167</f>
        <v>0</v>
      </c>
      <c r="S167" s="197">
        <v>0</v>
      </c>
      <c r="T167" s="198">
        <f>S167*H167</f>
        <v>0</v>
      </c>
      <c r="U167" s="34"/>
      <c r="V167" s="34"/>
      <c r="W167" s="34"/>
      <c r="X167" s="34"/>
      <c r="Y167" s="34"/>
      <c r="Z167" s="34"/>
      <c r="AA167" s="34"/>
      <c r="AB167" s="34"/>
      <c r="AC167" s="34"/>
      <c r="AD167" s="34"/>
      <c r="AE167" s="34"/>
      <c r="AR167" s="199" t="s">
        <v>155</v>
      </c>
      <c r="AT167" s="199" t="s">
        <v>137</v>
      </c>
      <c r="AU167" s="199" t="s">
        <v>89</v>
      </c>
      <c r="AY167" s="17" t="s">
        <v>134</v>
      </c>
      <c r="BE167" s="200">
        <f>IF(N167="základní",J167,0)</f>
        <v>0</v>
      </c>
      <c r="BF167" s="200">
        <f>IF(N167="snížená",J167,0)</f>
        <v>0</v>
      </c>
      <c r="BG167" s="200">
        <f>IF(N167="zákl. přenesená",J167,0)</f>
        <v>0</v>
      </c>
      <c r="BH167" s="200">
        <f>IF(N167="sníž. přenesená",J167,0)</f>
        <v>0</v>
      </c>
      <c r="BI167" s="200">
        <f>IF(N167="nulová",J167,0)</f>
        <v>0</v>
      </c>
      <c r="BJ167" s="17" t="s">
        <v>87</v>
      </c>
      <c r="BK167" s="200">
        <f>ROUND(I167*H167,2)</f>
        <v>0</v>
      </c>
      <c r="BL167" s="17" t="s">
        <v>155</v>
      </c>
      <c r="BM167" s="199" t="s">
        <v>1335</v>
      </c>
    </row>
    <row r="168" spans="1:47" s="2" customFormat="1" ht="18">
      <c r="A168" s="34"/>
      <c r="B168" s="35"/>
      <c r="C168" s="36"/>
      <c r="D168" s="201" t="s">
        <v>143</v>
      </c>
      <c r="E168" s="36"/>
      <c r="F168" s="202" t="s">
        <v>1336</v>
      </c>
      <c r="G168" s="36"/>
      <c r="H168" s="36"/>
      <c r="I168" s="203"/>
      <c r="J168" s="36"/>
      <c r="K168" s="36"/>
      <c r="L168" s="39"/>
      <c r="M168" s="204"/>
      <c r="N168" s="205"/>
      <c r="O168" s="71"/>
      <c r="P168" s="71"/>
      <c r="Q168" s="71"/>
      <c r="R168" s="71"/>
      <c r="S168" s="71"/>
      <c r="T168" s="72"/>
      <c r="U168" s="34"/>
      <c r="V168" s="34"/>
      <c r="W168" s="34"/>
      <c r="X168" s="34"/>
      <c r="Y168" s="34"/>
      <c r="Z168" s="34"/>
      <c r="AA168" s="34"/>
      <c r="AB168" s="34"/>
      <c r="AC168" s="34"/>
      <c r="AD168" s="34"/>
      <c r="AE168" s="34"/>
      <c r="AT168" s="17" t="s">
        <v>143</v>
      </c>
      <c r="AU168" s="17" t="s">
        <v>89</v>
      </c>
    </row>
    <row r="169" spans="1:47" s="2" customFormat="1" ht="27">
      <c r="A169" s="34"/>
      <c r="B169" s="35"/>
      <c r="C169" s="36"/>
      <c r="D169" s="201" t="s">
        <v>144</v>
      </c>
      <c r="E169" s="36"/>
      <c r="F169" s="206" t="s">
        <v>1337</v>
      </c>
      <c r="G169" s="36"/>
      <c r="H169" s="36"/>
      <c r="I169" s="203"/>
      <c r="J169" s="36"/>
      <c r="K169" s="36"/>
      <c r="L169" s="39"/>
      <c r="M169" s="204"/>
      <c r="N169" s="205"/>
      <c r="O169" s="71"/>
      <c r="P169" s="71"/>
      <c r="Q169" s="71"/>
      <c r="R169" s="71"/>
      <c r="S169" s="71"/>
      <c r="T169" s="72"/>
      <c r="U169" s="34"/>
      <c r="V169" s="34"/>
      <c r="W169" s="34"/>
      <c r="X169" s="34"/>
      <c r="Y169" s="34"/>
      <c r="Z169" s="34"/>
      <c r="AA169" s="34"/>
      <c r="AB169" s="34"/>
      <c r="AC169" s="34"/>
      <c r="AD169" s="34"/>
      <c r="AE169" s="34"/>
      <c r="AT169" s="17" t="s">
        <v>144</v>
      </c>
      <c r="AU169" s="17" t="s">
        <v>89</v>
      </c>
    </row>
    <row r="170" spans="2:63" s="12" customFormat="1" ht="22.75" customHeight="1">
      <c r="B170" s="171"/>
      <c r="C170" s="172"/>
      <c r="D170" s="173" t="s">
        <v>78</v>
      </c>
      <c r="E170" s="185" t="s">
        <v>1338</v>
      </c>
      <c r="F170" s="185" t="s">
        <v>1339</v>
      </c>
      <c r="G170" s="172"/>
      <c r="H170" s="172"/>
      <c r="I170" s="175"/>
      <c r="J170" s="186">
        <f>BK170</f>
        <v>0</v>
      </c>
      <c r="K170" s="172"/>
      <c r="L170" s="177"/>
      <c r="M170" s="178"/>
      <c r="N170" s="179"/>
      <c r="O170" s="179"/>
      <c r="P170" s="180">
        <f>SUM(P171:P192)</f>
        <v>0</v>
      </c>
      <c r="Q170" s="179"/>
      <c r="R170" s="180">
        <f>SUM(R171:R192)</f>
        <v>0.00825</v>
      </c>
      <c r="S170" s="179"/>
      <c r="T170" s="181">
        <f>SUM(T171:T192)</f>
        <v>0</v>
      </c>
      <c r="AR170" s="182" t="s">
        <v>150</v>
      </c>
      <c r="AT170" s="183" t="s">
        <v>78</v>
      </c>
      <c r="AU170" s="183" t="s">
        <v>87</v>
      </c>
      <c r="AY170" s="182" t="s">
        <v>134</v>
      </c>
      <c r="BK170" s="184">
        <f>SUM(BK171:BK192)</f>
        <v>0</v>
      </c>
    </row>
    <row r="171" spans="1:65" s="2" customFormat="1" ht="24.15" customHeight="1">
      <c r="A171" s="34"/>
      <c r="B171" s="35"/>
      <c r="C171" s="187" t="s">
        <v>210</v>
      </c>
      <c r="D171" s="187" t="s">
        <v>137</v>
      </c>
      <c r="E171" s="188" t="s">
        <v>1340</v>
      </c>
      <c r="F171" s="189" t="s">
        <v>1341</v>
      </c>
      <c r="G171" s="190" t="s">
        <v>250</v>
      </c>
      <c r="H171" s="191">
        <v>3</v>
      </c>
      <c r="I171" s="192"/>
      <c r="J171" s="193">
        <f>ROUND(I171*H171,2)</f>
        <v>0</v>
      </c>
      <c r="K171" s="194"/>
      <c r="L171" s="39"/>
      <c r="M171" s="195" t="s">
        <v>1</v>
      </c>
      <c r="N171" s="196" t="s">
        <v>44</v>
      </c>
      <c r="O171" s="71"/>
      <c r="P171" s="197">
        <f>O171*H171</f>
        <v>0</v>
      </c>
      <c r="Q171" s="197">
        <v>1E-05</v>
      </c>
      <c r="R171" s="197">
        <f>Q171*H171</f>
        <v>3.0000000000000004E-05</v>
      </c>
      <c r="S171" s="197">
        <v>0</v>
      </c>
      <c r="T171" s="198">
        <f>S171*H171</f>
        <v>0</v>
      </c>
      <c r="U171" s="34"/>
      <c r="V171" s="34"/>
      <c r="W171" s="34"/>
      <c r="X171" s="34"/>
      <c r="Y171" s="34"/>
      <c r="Z171" s="34"/>
      <c r="AA171" s="34"/>
      <c r="AB171" s="34"/>
      <c r="AC171" s="34"/>
      <c r="AD171" s="34"/>
      <c r="AE171" s="34"/>
      <c r="AR171" s="199" t="s">
        <v>659</v>
      </c>
      <c r="AT171" s="199" t="s">
        <v>137</v>
      </c>
      <c r="AU171" s="199" t="s">
        <v>89</v>
      </c>
      <c r="AY171" s="17" t="s">
        <v>134</v>
      </c>
      <c r="BE171" s="200">
        <f>IF(N171="základní",J171,0)</f>
        <v>0</v>
      </c>
      <c r="BF171" s="200">
        <f>IF(N171="snížená",J171,0)</f>
        <v>0</v>
      </c>
      <c r="BG171" s="200">
        <f>IF(N171="zákl. přenesená",J171,0)</f>
        <v>0</v>
      </c>
      <c r="BH171" s="200">
        <f>IF(N171="sníž. přenesená",J171,0)</f>
        <v>0</v>
      </c>
      <c r="BI171" s="200">
        <f>IF(N171="nulová",J171,0)</f>
        <v>0</v>
      </c>
      <c r="BJ171" s="17" t="s">
        <v>87</v>
      </c>
      <c r="BK171" s="200">
        <f>ROUND(I171*H171,2)</f>
        <v>0</v>
      </c>
      <c r="BL171" s="17" t="s">
        <v>659</v>
      </c>
      <c r="BM171" s="199" t="s">
        <v>1342</v>
      </c>
    </row>
    <row r="172" spans="1:47" s="2" customFormat="1" ht="18">
      <c r="A172" s="34"/>
      <c r="B172" s="35"/>
      <c r="C172" s="36"/>
      <c r="D172" s="201" t="s">
        <v>143</v>
      </c>
      <c r="E172" s="36"/>
      <c r="F172" s="202" t="s">
        <v>1343</v>
      </c>
      <c r="G172" s="36"/>
      <c r="H172" s="36"/>
      <c r="I172" s="203"/>
      <c r="J172" s="36"/>
      <c r="K172" s="36"/>
      <c r="L172" s="39"/>
      <c r="M172" s="204"/>
      <c r="N172" s="205"/>
      <c r="O172" s="71"/>
      <c r="P172" s="71"/>
      <c r="Q172" s="71"/>
      <c r="R172" s="71"/>
      <c r="S172" s="71"/>
      <c r="T172" s="72"/>
      <c r="U172" s="34"/>
      <c r="V172" s="34"/>
      <c r="W172" s="34"/>
      <c r="X172" s="34"/>
      <c r="Y172" s="34"/>
      <c r="Z172" s="34"/>
      <c r="AA172" s="34"/>
      <c r="AB172" s="34"/>
      <c r="AC172" s="34"/>
      <c r="AD172" s="34"/>
      <c r="AE172" s="34"/>
      <c r="AT172" s="17" t="s">
        <v>143</v>
      </c>
      <c r="AU172" s="17" t="s">
        <v>89</v>
      </c>
    </row>
    <row r="173" spans="1:47" s="2" customFormat="1" ht="10">
      <c r="A173" s="34"/>
      <c r="B173" s="35"/>
      <c r="C173" s="36"/>
      <c r="D173" s="207" t="s">
        <v>179</v>
      </c>
      <c r="E173" s="36"/>
      <c r="F173" s="208" t="s">
        <v>1344</v>
      </c>
      <c r="G173" s="36"/>
      <c r="H173" s="36"/>
      <c r="I173" s="203"/>
      <c r="J173" s="36"/>
      <c r="K173" s="36"/>
      <c r="L173" s="39"/>
      <c r="M173" s="204"/>
      <c r="N173" s="205"/>
      <c r="O173" s="71"/>
      <c r="P173" s="71"/>
      <c r="Q173" s="71"/>
      <c r="R173" s="71"/>
      <c r="S173" s="71"/>
      <c r="T173" s="72"/>
      <c r="U173" s="34"/>
      <c r="V173" s="34"/>
      <c r="W173" s="34"/>
      <c r="X173" s="34"/>
      <c r="Y173" s="34"/>
      <c r="Z173" s="34"/>
      <c r="AA173" s="34"/>
      <c r="AB173" s="34"/>
      <c r="AC173" s="34"/>
      <c r="AD173" s="34"/>
      <c r="AE173" s="34"/>
      <c r="AT173" s="17" t="s">
        <v>179</v>
      </c>
      <c r="AU173" s="17" t="s">
        <v>89</v>
      </c>
    </row>
    <row r="174" spans="1:47" s="2" customFormat="1" ht="45">
      <c r="A174" s="34"/>
      <c r="B174" s="35"/>
      <c r="C174" s="36"/>
      <c r="D174" s="201" t="s">
        <v>144</v>
      </c>
      <c r="E174" s="36"/>
      <c r="F174" s="206" t="s">
        <v>1345</v>
      </c>
      <c r="G174" s="36"/>
      <c r="H174" s="36"/>
      <c r="I174" s="203"/>
      <c r="J174" s="36"/>
      <c r="K174" s="36"/>
      <c r="L174" s="39"/>
      <c r="M174" s="204"/>
      <c r="N174" s="205"/>
      <c r="O174" s="71"/>
      <c r="P174" s="71"/>
      <c r="Q174" s="71"/>
      <c r="R174" s="71"/>
      <c r="S174" s="71"/>
      <c r="T174" s="72"/>
      <c r="U174" s="34"/>
      <c r="V174" s="34"/>
      <c r="W174" s="34"/>
      <c r="X174" s="34"/>
      <c r="Y174" s="34"/>
      <c r="Z174" s="34"/>
      <c r="AA174" s="34"/>
      <c r="AB174" s="34"/>
      <c r="AC174" s="34"/>
      <c r="AD174" s="34"/>
      <c r="AE174" s="34"/>
      <c r="AT174" s="17" t="s">
        <v>144</v>
      </c>
      <c r="AU174" s="17" t="s">
        <v>89</v>
      </c>
    </row>
    <row r="175" spans="1:65" s="2" customFormat="1" ht="24.15" customHeight="1">
      <c r="A175" s="34"/>
      <c r="B175" s="35"/>
      <c r="C175" s="245" t="s">
        <v>215</v>
      </c>
      <c r="D175" s="245" t="s">
        <v>339</v>
      </c>
      <c r="E175" s="246" t="s">
        <v>1346</v>
      </c>
      <c r="F175" s="247" t="s">
        <v>1347</v>
      </c>
      <c r="G175" s="248" t="s">
        <v>250</v>
      </c>
      <c r="H175" s="249">
        <v>3</v>
      </c>
      <c r="I175" s="250"/>
      <c r="J175" s="251">
        <f>ROUND(I175*H175,2)</f>
        <v>0</v>
      </c>
      <c r="K175" s="252"/>
      <c r="L175" s="253"/>
      <c r="M175" s="254" t="s">
        <v>1</v>
      </c>
      <c r="N175" s="255" t="s">
        <v>44</v>
      </c>
      <c r="O175" s="71"/>
      <c r="P175" s="197">
        <f>O175*H175</f>
        <v>0</v>
      </c>
      <c r="Q175" s="197">
        <v>0.00126</v>
      </c>
      <c r="R175" s="197">
        <f>Q175*H175</f>
        <v>0.0037800000000000004</v>
      </c>
      <c r="S175" s="197">
        <v>0</v>
      </c>
      <c r="T175" s="198">
        <f>S175*H175</f>
        <v>0</v>
      </c>
      <c r="U175" s="34"/>
      <c r="V175" s="34"/>
      <c r="W175" s="34"/>
      <c r="X175" s="34"/>
      <c r="Y175" s="34"/>
      <c r="Z175" s="34"/>
      <c r="AA175" s="34"/>
      <c r="AB175" s="34"/>
      <c r="AC175" s="34"/>
      <c r="AD175" s="34"/>
      <c r="AE175" s="34"/>
      <c r="AR175" s="199" t="s">
        <v>544</v>
      </c>
      <c r="AT175" s="199" t="s">
        <v>339</v>
      </c>
      <c r="AU175" s="199" t="s">
        <v>89</v>
      </c>
      <c r="AY175" s="17" t="s">
        <v>134</v>
      </c>
      <c r="BE175" s="200">
        <f>IF(N175="základní",J175,0)</f>
        <v>0</v>
      </c>
      <c r="BF175" s="200">
        <f>IF(N175="snížená",J175,0)</f>
        <v>0</v>
      </c>
      <c r="BG175" s="200">
        <f>IF(N175="zákl. přenesená",J175,0)</f>
        <v>0</v>
      </c>
      <c r="BH175" s="200">
        <f>IF(N175="sníž. přenesená",J175,0)</f>
        <v>0</v>
      </c>
      <c r="BI175" s="200">
        <f>IF(N175="nulová",J175,0)</f>
        <v>0</v>
      </c>
      <c r="BJ175" s="17" t="s">
        <v>87</v>
      </c>
      <c r="BK175" s="200">
        <f>ROUND(I175*H175,2)</f>
        <v>0</v>
      </c>
      <c r="BL175" s="17" t="s">
        <v>544</v>
      </c>
      <c r="BM175" s="199" t="s">
        <v>1348</v>
      </c>
    </row>
    <row r="176" spans="1:47" s="2" customFormat="1" ht="18">
      <c r="A176" s="34"/>
      <c r="B176" s="35"/>
      <c r="C176" s="36"/>
      <c r="D176" s="201" t="s">
        <v>143</v>
      </c>
      <c r="E176" s="36"/>
      <c r="F176" s="202" t="s">
        <v>1349</v>
      </c>
      <c r="G176" s="36"/>
      <c r="H176" s="36"/>
      <c r="I176" s="203"/>
      <c r="J176" s="36"/>
      <c r="K176" s="36"/>
      <c r="L176" s="39"/>
      <c r="M176" s="204"/>
      <c r="N176" s="205"/>
      <c r="O176" s="71"/>
      <c r="P176" s="71"/>
      <c r="Q176" s="71"/>
      <c r="R176" s="71"/>
      <c r="S176" s="71"/>
      <c r="T176" s="72"/>
      <c r="U176" s="34"/>
      <c r="V176" s="34"/>
      <c r="W176" s="34"/>
      <c r="X176" s="34"/>
      <c r="Y176" s="34"/>
      <c r="Z176" s="34"/>
      <c r="AA176" s="34"/>
      <c r="AB176" s="34"/>
      <c r="AC176" s="34"/>
      <c r="AD176" s="34"/>
      <c r="AE176" s="34"/>
      <c r="AT176" s="17" t="s">
        <v>143</v>
      </c>
      <c r="AU176" s="17" t="s">
        <v>89</v>
      </c>
    </row>
    <row r="177" spans="1:47" s="2" customFormat="1" ht="18">
      <c r="A177" s="34"/>
      <c r="B177" s="35"/>
      <c r="C177" s="36"/>
      <c r="D177" s="201" t="s">
        <v>144</v>
      </c>
      <c r="E177" s="36"/>
      <c r="F177" s="206" t="s">
        <v>1350</v>
      </c>
      <c r="G177" s="36"/>
      <c r="H177" s="36"/>
      <c r="I177" s="203"/>
      <c r="J177" s="36"/>
      <c r="K177" s="36"/>
      <c r="L177" s="39"/>
      <c r="M177" s="204"/>
      <c r="N177" s="205"/>
      <c r="O177" s="71"/>
      <c r="P177" s="71"/>
      <c r="Q177" s="71"/>
      <c r="R177" s="71"/>
      <c r="S177" s="71"/>
      <c r="T177" s="72"/>
      <c r="U177" s="34"/>
      <c r="V177" s="34"/>
      <c r="W177" s="34"/>
      <c r="X177" s="34"/>
      <c r="Y177" s="34"/>
      <c r="Z177" s="34"/>
      <c r="AA177" s="34"/>
      <c r="AB177" s="34"/>
      <c r="AC177" s="34"/>
      <c r="AD177" s="34"/>
      <c r="AE177" s="34"/>
      <c r="AT177" s="17" t="s">
        <v>144</v>
      </c>
      <c r="AU177" s="17" t="s">
        <v>89</v>
      </c>
    </row>
    <row r="178" spans="1:65" s="2" customFormat="1" ht="37.75" customHeight="1">
      <c r="A178" s="34"/>
      <c r="B178" s="35"/>
      <c r="C178" s="187" t="s">
        <v>8</v>
      </c>
      <c r="D178" s="187" t="s">
        <v>137</v>
      </c>
      <c r="E178" s="188" t="s">
        <v>1351</v>
      </c>
      <c r="F178" s="189" t="s">
        <v>1352</v>
      </c>
      <c r="G178" s="190" t="s">
        <v>452</v>
      </c>
      <c r="H178" s="191">
        <v>1</v>
      </c>
      <c r="I178" s="192"/>
      <c r="J178" s="193">
        <f>ROUND(I178*H178,2)</f>
        <v>0</v>
      </c>
      <c r="K178" s="194"/>
      <c r="L178" s="39"/>
      <c r="M178" s="195" t="s">
        <v>1</v>
      </c>
      <c r="N178" s="196" t="s">
        <v>44</v>
      </c>
      <c r="O178" s="71"/>
      <c r="P178" s="197">
        <f>O178*H178</f>
        <v>0</v>
      </c>
      <c r="Q178" s="197">
        <v>0.00024</v>
      </c>
      <c r="R178" s="197">
        <f>Q178*H178</f>
        <v>0.00024</v>
      </c>
      <c r="S178" s="197">
        <v>0</v>
      </c>
      <c r="T178" s="198">
        <f>S178*H178</f>
        <v>0</v>
      </c>
      <c r="U178" s="34"/>
      <c r="V178" s="34"/>
      <c r="W178" s="34"/>
      <c r="X178" s="34"/>
      <c r="Y178" s="34"/>
      <c r="Z178" s="34"/>
      <c r="AA178" s="34"/>
      <c r="AB178" s="34"/>
      <c r="AC178" s="34"/>
      <c r="AD178" s="34"/>
      <c r="AE178" s="34"/>
      <c r="AR178" s="199" t="s">
        <v>659</v>
      </c>
      <c r="AT178" s="199" t="s">
        <v>137</v>
      </c>
      <c r="AU178" s="199" t="s">
        <v>89</v>
      </c>
      <c r="AY178" s="17" t="s">
        <v>134</v>
      </c>
      <c r="BE178" s="200">
        <f>IF(N178="základní",J178,0)</f>
        <v>0</v>
      </c>
      <c r="BF178" s="200">
        <f>IF(N178="snížená",J178,0)</f>
        <v>0</v>
      </c>
      <c r="BG178" s="200">
        <f>IF(N178="zákl. přenesená",J178,0)</f>
        <v>0</v>
      </c>
      <c r="BH178" s="200">
        <f>IF(N178="sníž. přenesená",J178,0)</f>
        <v>0</v>
      </c>
      <c r="BI178" s="200">
        <f>IF(N178="nulová",J178,0)</f>
        <v>0</v>
      </c>
      <c r="BJ178" s="17" t="s">
        <v>87</v>
      </c>
      <c r="BK178" s="200">
        <f>ROUND(I178*H178,2)</f>
        <v>0</v>
      </c>
      <c r="BL178" s="17" t="s">
        <v>659</v>
      </c>
      <c r="BM178" s="199" t="s">
        <v>1353</v>
      </c>
    </row>
    <row r="179" spans="1:47" s="2" customFormat="1" ht="18">
      <c r="A179" s="34"/>
      <c r="B179" s="35"/>
      <c r="C179" s="36"/>
      <c r="D179" s="201" t="s">
        <v>143</v>
      </c>
      <c r="E179" s="36"/>
      <c r="F179" s="202" t="s">
        <v>1354</v>
      </c>
      <c r="G179" s="36"/>
      <c r="H179" s="36"/>
      <c r="I179" s="203"/>
      <c r="J179" s="36"/>
      <c r="K179" s="36"/>
      <c r="L179" s="39"/>
      <c r="M179" s="204"/>
      <c r="N179" s="205"/>
      <c r="O179" s="71"/>
      <c r="P179" s="71"/>
      <c r="Q179" s="71"/>
      <c r="R179" s="71"/>
      <c r="S179" s="71"/>
      <c r="T179" s="72"/>
      <c r="U179" s="34"/>
      <c r="V179" s="34"/>
      <c r="W179" s="34"/>
      <c r="X179" s="34"/>
      <c r="Y179" s="34"/>
      <c r="Z179" s="34"/>
      <c r="AA179" s="34"/>
      <c r="AB179" s="34"/>
      <c r="AC179" s="34"/>
      <c r="AD179" s="34"/>
      <c r="AE179" s="34"/>
      <c r="AT179" s="17" t="s">
        <v>143</v>
      </c>
      <c r="AU179" s="17" t="s">
        <v>89</v>
      </c>
    </row>
    <row r="180" spans="1:47" s="2" customFormat="1" ht="90">
      <c r="A180" s="34"/>
      <c r="B180" s="35"/>
      <c r="C180" s="36"/>
      <c r="D180" s="201" t="s">
        <v>181</v>
      </c>
      <c r="E180" s="36"/>
      <c r="F180" s="206" t="s">
        <v>1355</v>
      </c>
      <c r="G180" s="36"/>
      <c r="H180" s="36"/>
      <c r="I180" s="203"/>
      <c r="J180" s="36"/>
      <c r="K180" s="36"/>
      <c r="L180" s="39"/>
      <c r="M180" s="204"/>
      <c r="N180" s="205"/>
      <c r="O180" s="71"/>
      <c r="P180" s="71"/>
      <c r="Q180" s="71"/>
      <c r="R180" s="71"/>
      <c r="S180" s="71"/>
      <c r="T180" s="72"/>
      <c r="U180" s="34"/>
      <c r="V180" s="34"/>
      <c r="W180" s="34"/>
      <c r="X180" s="34"/>
      <c r="Y180" s="34"/>
      <c r="Z180" s="34"/>
      <c r="AA180" s="34"/>
      <c r="AB180" s="34"/>
      <c r="AC180" s="34"/>
      <c r="AD180" s="34"/>
      <c r="AE180" s="34"/>
      <c r="AT180" s="17" t="s">
        <v>181</v>
      </c>
      <c r="AU180" s="17" t="s">
        <v>89</v>
      </c>
    </row>
    <row r="181" spans="1:65" s="2" customFormat="1" ht="24.15" customHeight="1">
      <c r="A181" s="34"/>
      <c r="B181" s="35"/>
      <c r="C181" s="187" t="s">
        <v>344</v>
      </c>
      <c r="D181" s="187" t="s">
        <v>137</v>
      </c>
      <c r="E181" s="188" t="s">
        <v>1356</v>
      </c>
      <c r="F181" s="189" t="s">
        <v>1357</v>
      </c>
      <c r="G181" s="190" t="s">
        <v>250</v>
      </c>
      <c r="H181" s="191">
        <v>15</v>
      </c>
      <c r="I181" s="192"/>
      <c r="J181" s="193">
        <f>ROUND(I181*H181,2)</f>
        <v>0</v>
      </c>
      <c r="K181" s="194"/>
      <c r="L181" s="39"/>
      <c r="M181" s="195" t="s">
        <v>1</v>
      </c>
      <c r="N181" s="196" t="s">
        <v>44</v>
      </c>
      <c r="O181" s="71"/>
      <c r="P181" s="197">
        <f>O181*H181</f>
        <v>0</v>
      </c>
      <c r="Q181" s="197">
        <v>0</v>
      </c>
      <c r="R181" s="197">
        <f>Q181*H181</f>
        <v>0</v>
      </c>
      <c r="S181" s="197">
        <v>0</v>
      </c>
      <c r="T181" s="198">
        <f>S181*H181</f>
        <v>0</v>
      </c>
      <c r="U181" s="34"/>
      <c r="V181" s="34"/>
      <c r="W181" s="34"/>
      <c r="X181" s="34"/>
      <c r="Y181" s="34"/>
      <c r="Z181" s="34"/>
      <c r="AA181" s="34"/>
      <c r="AB181" s="34"/>
      <c r="AC181" s="34"/>
      <c r="AD181" s="34"/>
      <c r="AE181" s="34"/>
      <c r="AR181" s="199" t="s">
        <v>659</v>
      </c>
      <c r="AT181" s="199" t="s">
        <v>137</v>
      </c>
      <c r="AU181" s="199" t="s">
        <v>89</v>
      </c>
      <c r="AY181" s="17" t="s">
        <v>134</v>
      </c>
      <c r="BE181" s="200">
        <f>IF(N181="základní",J181,0)</f>
        <v>0</v>
      </c>
      <c r="BF181" s="200">
        <f>IF(N181="snížená",J181,0)</f>
        <v>0</v>
      </c>
      <c r="BG181" s="200">
        <f>IF(N181="zákl. přenesená",J181,0)</f>
        <v>0</v>
      </c>
      <c r="BH181" s="200">
        <f>IF(N181="sníž. přenesená",J181,0)</f>
        <v>0</v>
      </c>
      <c r="BI181" s="200">
        <f>IF(N181="nulová",J181,0)</f>
        <v>0</v>
      </c>
      <c r="BJ181" s="17" t="s">
        <v>87</v>
      </c>
      <c r="BK181" s="200">
        <f>ROUND(I181*H181,2)</f>
        <v>0</v>
      </c>
      <c r="BL181" s="17" t="s">
        <v>659</v>
      </c>
      <c r="BM181" s="199" t="s">
        <v>1358</v>
      </c>
    </row>
    <row r="182" spans="1:47" s="2" customFormat="1" ht="18">
      <c r="A182" s="34"/>
      <c r="B182" s="35"/>
      <c r="C182" s="36"/>
      <c r="D182" s="201" t="s">
        <v>143</v>
      </c>
      <c r="E182" s="36"/>
      <c r="F182" s="202" t="s">
        <v>1359</v>
      </c>
      <c r="G182" s="36"/>
      <c r="H182" s="36"/>
      <c r="I182" s="203"/>
      <c r="J182" s="36"/>
      <c r="K182" s="36"/>
      <c r="L182" s="39"/>
      <c r="M182" s="204"/>
      <c r="N182" s="205"/>
      <c r="O182" s="71"/>
      <c r="P182" s="71"/>
      <c r="Q182" s="71"/>
      <c r="R182" s="71"/>
      <c r="S182" s="71"/>
      <c r="T182" s="72"/>
      <c r="U182" s="34"/>
      <c r="V182" s="34"/>
      <c r="W182" s="34"/>
      <c r="X182" s="34"/>
      <c r="Y182" s="34"/>
      <c r="Z182" s="34"/>
      <c r="AA182" s="34"/>
      <c r="AB182" s="34"/>
      <c r="AC182" s="34"/>
      <c r="AD182" s="34"/>
      <c r="AE182" s="34"/>
      <c r="AT182" s="17" t="s">
        <v>143</v>
      </c>
      <c r="AU182" s="17" t="s">
        <v>89</v>
      </c>
    </row>
    <row r="183" spans="1:47" s="2" customFormat="1" ht="54">
      <c r="A183" s="34"/>
      <c r="B183" s="35"/>
      <c r="C183" s="36"/>
      <c r="D183" s="201" t="s">
        <v>181</v>
      </c>
      <c r="E183" s="36"/>
      <c r="F183" s="206" t="s">
        <v>1360</v>
      </c>
      <c r="G183" s="36"/>
      <c r="H183" s="36"/>
      <c r="I183" s="203"/>
      <c r="J183" s="36"/>
      <c r="K183" s="36"/>
      <c r="L183" s="39"/>
      <c r="M183" s="204"/>
      <c r="N183" s="205"/>
      <c r="O183" s="71"/>
      <c r="P183" s="71"/>
      <c r="Q183" s="71"/>
      <c r="R183" s="71"/>
      <c r="S183" s="71"/>
      <c r="T183" s="72"/>
      <c r="U183" s="34"/>
      <c r="V183" s="34"/>
      <c r="W183" s="34"/>
      <c r="X183" s="34"/>
      <c r="Y183" s="34"/>
      <c r="Z183" s="34"/>
      <c r="AA183" s="34"/>
      <c r="AB183" s="34"/>
      <c r="AC183" s="34"/>
      <c r="AD183" s="34"/>
      <c r="AE183" s="34"/>
      <c r="AT183" s="17" t="s">
        <v>181</v>
      </c>
      <c r="AU183" s="17" t="s">
        <v>89</v>
      </c>
    </row>
    <row r="184" spans="1:47" s="2" customFormat="1" ht="45">
      <c r="A184" s="34"/>
      <c r="B184" s="35"/>
      <c r="C184" s="36"/>
      <c r="D184" s="201" t="s">
        <v>144</v>
      </c>
      <c r="E184" s="36"/>
      <c r="F184" s="206" t="s">
        <v>1345</v>
      </c>
      <c r="G184" s="36"/>
      <c r="H184" s="36"/>
      <c r="I184" s="203"/>
      <c r="J184" s="36"/>
      <c r="K184" s="36"/>
      <c r="L184" s="39"/>
      <c r="M184" s="204"/>
      <c r="N184" s="205"/>
      <c r="O184" s="71"/>
      <c r="P184" s="71"/>
      <c r="Q184" s="71"/>
      <c r="R184" s="71"/>
      <c r="S184" s="71"/>
      <c r="T184" s="72"/>
      <c r="U184" s="34"/>
      <c r="V184" s="34"/>
      <c r="W184" s="34"/>
      <c r="X184" s="34"/>
      <c r="Y184" s="34"/>
      <c r="Z184" s="34"/>
      <c r="AA184" s="34"/>
      <c r="AB184" s="34"/>
      <c r="AC184" s="34"/>
      <c r="AD184" s="34"/>
      <c r="AE184" s="34"/>
      <c r="AT184" s="17" t="s">
        <v>144</v>
      </c>
      <c r="AU184" s="17" t="s">
        <v>89</v>
      </c>
    </row>
    <row r="185" spans="2:51" s="13" customFormat="1" ht="10">
      <c r="B185" s="213"/>
      <c r="C185" s="214"/>
      <c r="D185" s="201" t="s">
        <v>244</v>
      </c>
      <c r="E185" s="215" t="s">
        <v>1</v>
      </c>
      <c r="F185" s="216" t="s">
        <v>1361</v>
      </c>
      <c r="G185" s="214"/>
      <c r="H185" s="217">
        <v>15</v>
      </c>
      <c r="I185" s="218"/>
      <c r="J185" s="214"/>
      <c r="K185" s="214"/>
      <c r="L185" s="219"/>
      <c r="M185" s="220"/>
      <c r="N185" s="221"/>
      <c r="O185" s="221"/>
      <c r="P185" s="221"/>
      <c r="Q185" s="221"/>
      <c r="R185" s="221"/>
      <c r="S185" s="221"/>
      <c r="T185" s="222"/>
      <c r="AT185" s="223" t="s">
        <v>244</v>
      </c>
      <c r="AU185" s="223" t="s">
        <v>89</v>
      </c>
      <c r="AV185" s="13" t="s">
        <v>89</v>
      </c>
      <c r="AW185" s="13" t="s">
        <v>36</v>
      </c>
      <c r="AX185" s="13" t="s">
        <v>79</v>
      </c>
      <c r="AY185" s="223" t="s">
        <v>134</v>
      </c>
    </row>
    <row r="186" spans="1:65" s="2" customFormat="1" ht="24.15" customHeight="1">
      <c r="A186" s="34"/>
      <c r="B186" s="35"/>
      <c r="C186" s="245" t="s">
        <v>354</v>
      </c>
      <c r="D186" s="245" t="s">
        <v>339</v>
      </c>
      <c r="E186" s="246" t="s">
        <v>1362</v>
      </c>
      <c r="F186" s="247" t="s">
        <v>1363</v>
      </c>
      <c r="G186" s="248" t="s">
        <v>250</v>
      </c>
      <c r="H186" s="249">
        <v>15</v>
      </c>
      <c r="I186" s="250"/>
      <c r="J186" s="251">
        <f>ROUND(I186*H186,2)</f>
        <v>0</v>
      </c>
      <c r="K186" s="252"/>
      <c r="L186" s="253"/>
      <c r="M186" s="254" t="s">
        <v>1</v>
      </c>
      <c r="N186" s="255" t="s">
        <v>44</v>
      </c>
      <c r="O186" s="71"/>
      <c r="P186" s="197">
        <f>O186*H186</f>
        <v>0</v>
      </c>
      <c r="Q186" s="197">
        <v>0.00028</v>
      </c>
      <c r="R186" s="197">
        <f>Q186*H186</f>
        <v>0.0042</v>
      </c>
      <c r="S186" s="197">
        <v>0</v>
      </c>
      <c r="T186" s="198">
        <f>S186*H186</f>
        <v>0</v>
      </c>
      <c r="U186" s="34"/>
      <c r="V186" s="34"/>
      <c r="W186" s="34"/>
      <c r="X186" s="34"/>
      <c r="Y186" s="34"/>
      <c r="Z186" s="34"/>
      <c r="AA186" s="34"/>
      <c r="AB186" s="34"/>
      <c r="AC186" s="34"/>
      <c r="AD186" s="34"/>
      <c r="AE186" s="34"/>
      <c r="AR186" s="199" t="s">
        <v>544</v>
      </c>
      <c r="AT186" s="199" t="s">
        <v>339</v>
      </c>
      <c r="AU186" s="199" t="s">
        <v>89</v>
      </c>
      <c r="AY186" s="17" t="s">
        <v>134</v>
      </c>
      <c r="BE186" s="200">
        <f>IF(N186="základní",J186,0)</f>
        <v>0</v>
      </c>
      <c r="BF186" s="200">
        <f>IF(N186="snížená",J186,0)</f>
        <v>0</v>
      </c>
      <c r="BG186" s="200">
        <f>IF(N186="zákl. přenesená",J186,0)</f>
        <v>0</v>
      </c>
      <c r="BH186" s="200">
        <f>IF(N186="sníž. přenesená",J186,0)</f>
        <v>0</v>
      </c>
      <c r="BI186" s="200">
        <f>IF(N186="nulová",J186,0)</f>
        <v>0</v>
      </c>
      <c r="BJ186" s="17" t="s">
        <v>87</v>
      </c>
      <c r="BK186" s="200">
        <f>ROUND(I186*H186,2)</f>
        <v>0</v>
      </c>
      <c r="BL186" s="17" t="s">
        <v>544</v>
      </c>
      <c r="BM186" s="199" t="s">
        <v>1364</v>
      </c>
    </row>
    <row r="187" spans="1:47" s="2" customFormat="1" ht="10">
      <c r="A187" s="34"/>
      <c r="B187" s="35"/>
      <c r="C187" s="36"/>
      <c r="D187" s="201" t="s">
        <v>143</v>
      </c>
      <c r="E187" s="36"/>
      <c r="F187" s="202" t="s">
        <v>1363</v>
      </c>
      <c r="G187" s="36"/>
      <c r="H187" s="36"/>
      <c r="I187" s="203"/>
      <c r="J187" s="36"/>
      <c r="K187" s="36"/>
      <c r="L187" s="39"/>
      <c r="M187" s="204"/>
      <c r="N187" s="205"/>
      <c r="O187" s="71"/>
      <c r="P187" s="71"/>
      <c r="Q187" s="71"/>
      <c r="R187" s="71"/>
      <c r="S187" s="71"/>
      <c r="T187" s="72"/>
      <c r="U187" s="34"/>
      <c r="V187" s="34"/>
      <c r="W187" s="34"/>
      <c r="X187" s="34"/>
      <c r="Y187" s="34"/>
      <c r="Z187" s="34"/>
      <c r="AA187" s="34"/>
      <c r="AB187" s="34"/>
      <c r="AC187" s="34"/>
      <c r="AD187" s="34"/>
      <c r="AE187" s="34"/>
      <c r="AT187" s="17" t="s">
        <v>143</v>
      </c>
      <c r="AU187" s="17" t="s">
        <v>89</v>
      </c>
    </row>
    <row r="188" spans="1:47" s="2" customFormat="1" ht="18">
      <c r="A188" s="34"/>
      <c r="B188" s="35"/>
      <c r="C188" s="36"/>
      <c r="D188" s="201" t="s">
        <v>144</v>
      </c>
      <c r="E188" s="36"/>
      <c r="F188" s="206" t="s">
        <v>1350</v>
      </c>
      <c r="G188" s="36"/>
      <c r="H188" s="36"/>
      <c r="I188" s="203"/>
      <c r="J188" s="36"/>
      <c r="K188" s="36"/>
      <c r="L188" s="39"/>
      <c r="M188" s="204"/>
      <c r="N188" s="205"/>
      <c r="O188" s="71"/>
      <c r="P188" s="71"/>
      <c r="Q188" s="71"/>
      <c r="R188" s="71"/>
      <c r="S188" s="71"/>
      <c r="T188" s="72"/>
      <c r="U188" s="34"/>
      <c r="V188" s="34"/>
      <c r="W188" s="34"/>
      <c r="X188" s="34"/>
      <c r="Y188" s="34"/>
      <c r="Z188" s="34"/>
      <c r="AA188" s="34"/>
      <c r="AB188" s="34"/>
      <c r="AC188" s="34"/>
      <c r="AD188" s="34"/>
      <c r="AE188" s="34"/>
      <c r="AT188" s="17" t="s">
        <v>144</v>
      </c>
      <c r="AU188" s="17" t="s">
        <v>89</v>
      </c>
    </row>
    <row r="189" spans="1:65" s="2" customFormat="1" ht="21.75" customHeight="1">
      <c r="A189" s="34"/>
      <c r="B189" s="35"/>
      <c r="C189" s="187" t="s">
        <v>361</v>
      </c>
      <c r="D189" s="187" t="s">
        <v>137</v>
      </c>
      <c r="E189" s="188" t="s">
        <v>1365</v>
      </c>
      <c r="F189" s="189" t="s">
        <v>1366</v>
      </c>
      <c r="G189" s="190" t="s">
        <v>250</v>
      </c>
      <c r="H189" s="191">
        <v>18</v>
      </c>
      <c r="I189" s="192"/>
      <c r="J189" s="193">
        <f>ROUND(I189*H189,2)</f>
        <v>0</v>
      </c>
      <c r="K189" s="194"/>
      <c r="L189" s="39"/>
      <c r="M189" s="195" t="s">
        <v>1</v>
      </c>
      <c r="N189" s="196" t="s">
        <v>44</v>
      </c>
      <c r="O189" s="71"/>
      <c r="P189" s="197">
        <f>O189*H189</f>
        <v>0</v>
      </c>
      <c r="Q189" s="197">
        <v>0</v>
      </c>
      <c r="R189" s="197">
        <f>Q189*H189</f>
        <v>0</v>
      </c>
      <c r="S189" s="197">
        <v>0</v>
      </c>
      <c r="T189" s="198">
        <f>S189*H189</f>
        <v>0</v>
      </c>
      <c r="U189" s="34"/>
      <c r="V189" s="34"/>
      <c r="W189" s="34"/>
      <c r="X189" s="34"/>
      <c r="Y189" s="34"/>
      <c r="Z189" s="34"/>
      <c r="AA189" s="34"/>
      <c r="AB189" s="34"/>
      <c r="AC189" s="34"/>
      <c r="AD189" s="34"/>
      <c r="AE189" s="34"/>
      <c r="AR189" s="199" t="s">
        <v>659</v>
      </c>
      <c r="AT189" s="199" t="s">
        <v>137</v>
      </c>
      <c r="AU189" s="199" t="s">
        <v>89</v>
      </c>
      <c r="AY189" s="17" t="s">
        <v>134</v>
      </c>
      <c r="BE189" s="200">
        <f>IF(N189="základní",J189,0)</f>
        <v>0</v>
      </c>
      <c r="BF189" s="200">
        <f>IF(N189="snížená",J189,0)</f>
        <v>0</v>
      </c>
      <c r="BG189" s="200">
        <f>IF(N189="zákl. přenesená",J189,0)</f>
        <v>0</v>
      </c>
      <c r="BH189" s="200">
        <f>IF(N189="sníž. přenesená",J189,0)</f>
        <v>0</v>
      </c>
      <c r="BI189" s="200">
        <f>IF(N189="nulová",J189,0)</f>
        <v>0</v>
      </c>
      <c r="BJ189" s="17" t="s">
        <v>87</v>
      </c>
      <c r="BK189" s="200">
        <f>ROUND(I189*H189,2)</f>
        <v>0</v>
      </c>
      <c r="BL189" s="17" t="s">
        <v>659</v>
      </c>
      <c r="BM189" s="199" t="s">
        <v>1367</v>
      </c>
    </row>
    <row r="190" spans="1:47" s="2" customFormat="1" ht="10">
      <c r="A190" s="34"/>
      <c r="B190" s="35"/>
      <c r="C190" s="36"/>
      <c r="D190" s="201" t="s">
        <v>143</v>
      </c>
      <c r="E190" s="36"/>
      <c r="F190" s="202" t="s">
        <v>1368</v>
      </c>
      <c r="G190" s="36"/>
      <c r="H190" s="36"/>
      <c r="I190" s="203"/>
      <c r="J190" s="36"/>
      <c r="K190" s="36"/>
      <c r="L190" s="39"/>
      <c r="M190" s="204"/>
      <c r="N190" s="205"/>
      <c r="O190" s="71"/>
      <c r="P190" s="71"/>
      <c r="Q190" s="71"/>
      <c r="R190" s="71"/>
      <c r="S190" s="71"/>
      <c r="T190" s="72"/>
      <c r="U190" s="34"/>
      <c r="V190" s="34"/>
      <c r="W190" s="34"/>
      <c r="X190" s="34"/>
      <c r="Y190" s="34"/>
      <c r="Z190" s="34"/>
      <c r="AA190" s="34"/>
      <c r="AB190" s="34"/>
      <c r="AC190" s="34"/>
      <c r="AD190" s="34"/>
      <c r="AE190" s="34"/>
      <c r="AT190" s="17" t="s">
        <v>143</v>
      </c>
      <c r="AU190" s="17" t="s">
        <v>89</v>
      </c>
    </row>
    <row r="191" spans="1:47" s="2" customFormat="1" ht="90">
      <c r="A191" s="34"/>
      <c r="B191" s="35"/>
      <c r="C191" s="36"/>
      <c r="D191" s="201" t="s">
        <v>181</v>
      </c>
      <c r="E191" s="36"/>
      <c r="F191" s="206" t="s">
        <v>1369</v>
      </c>
      <c r="G191" s="36"/>
      <c r="H191" s="36"/>
      <c r="I191" s="203"/>
      <c r="J191" s="36"/>
      <c r="K191" s="36"/>
      <c r="L191" s="39"/>
      <c r="M191" s="204"/>
      <c r="N191" s="205"/>
      <c r="O191" s="71"/>
      <c r="P191" s="71"/>
      <c r="Q191" s="71"/>
      <c r="R191" s="71"/>
      <c r="S191" s="71"/>
      <c r="T191" s="72"/>
      <c r="U191" s="34"/>
      <c r="V191" s="34"/>
      <c r="W191" s="34"/>
      <c r="X191" s="34"/>
      <c r="Y191" s="34"/>
      <c r="Z191" s="34"/>
      <c r="AA191" s="34"/>
      <c r="AB191" s="34"/>
      <c r="AC191" s="34"/>
      <c r="AD191" s="34"/>
      <c r="AE191" s="34"/>
      <c r="AT191" s="17" t="s">
        <v>181</v>
      </c>
      <c r="AU191" s="17" t="s">
        <v>89</v>
      </c>
    </row>
    <row r="192" spans="2:51" s="13" customFormat="1" ht="10">
      <c r="B192" s="213"/>
      <c r="C192" s="214"/>
      <c r="D192" s="201" t="s">
        <v>244</v>
      </c>
      <c r="E192" s="215" t="s">
        <v>1</v>
      </c>
      <c r="F192" s="216" t="s">
        <v>1370</v>
      </c>
      <c r="G192" s="214"/>
      <c r="H192" s="217">
        <v>18</v>
      </c>
      <c r="I192" s="218"/>
      <c r="J192" s="214"/>
      <c r="K192" s="214"/>
      <c r="L192" s="219"/>
      <c r="M192" s="256"/>
      <c r="N192" s="257"/>
      <c r="O192" s="257"/>
      <c r="P192" s="257"/>
      <c r="Q192" s="257"/>
      <c r="R192" s="257"/>
      <c r="S192" s="257"/>
      <c r="T192" s="258"/>
      <c r="AT192" s="223" t="s">
        <v>244</v>
      </c>
      <c r="AU192" s="223" t="s">
        <v>89</v>
      </c>
      <c r="AV192" s="13" t="s">
        <v>89</v>
      </c>
      <c r="AW192" s="13" t="s">
        <v>36</v>
      </c>
      <c r="AX192" s="13" t="s">
        <v>79</v>
      </c>
      <c r="AY192" s="223" t="s">
        <v>134</v>
      </c>
    </row>
    <row r="193" spans="1:31" s="2" customFormat="1" ht="7" customHeight="1">
      <c r="A193" s="34"/>
      <c r="B193" s="54"/>
      <c r="C193" s="55"/>
      <c r="D193" s="55"/>
      <c r="E193" s="55"/>
      <c r="F193" s="55"/>
      <c r="G193" s="55"/>
      <c r="H193" s="55"/>
      <c r="I193" s="55"/>
      <c r="J193" s="55"/>
      <c r="K193" s="55"/>
      <c r="L193" s="39"/>
      <c r="M193" s="34"/>
      <c r="O193" s="34"/>
      <c r="P193" s="34"/>
      <c r="Q193" s="34"/>
      <c r="R193" s="34"/>
      <c r="S193" s="34"/>
      <c r="T193" s="34"/>
      <c r="U193" s="34"/>
      <c r="V193" s="34"/>
      <c r="W193" s="34"/>
      <c r="X193" s="34"/>
      <c r="Y193" s="34"/>
      <c r="Z193" s="34"/>
      <c r="AA193" s="34"/>
      <c r="AB193" s="34"/>
      <c r="AC193" s="34"/>
      <c r="AD193" s="34"/>
      <c r="AE193" s="34"/>
    </row>
  </sheetData>
  <sheetProtection algorithmName="SHA-512" hashValue="MMAvA3Y8U9sakcjASg0S+xqaHsNW82L0HJ2iSfYWyZ5IUOvr59mwRpI5yZZSAIsljl0BTZPso8YInQqODyoHmg==" saltValue="C+A3q864jnNE2aVJoRlznIc6W2yyLIpQb3b0Xosme7PVQTdkyf0j/Cdp1j1/ERo/5MCT5tYtP75Kr5GcLnEYPw==" spinCount="100000" sheet="1" objects="1" scenarios="1" formatColumns="0" formatRows="0" autoFilter="0"/>
  <autoFilter ref="C122:K192"/>
  <mergeCells count="9">
    <mergeCell ref="E87:H87"/>
    <mergeCell ref="E113:H113"/>
    <mergeCell ref="E115:H115"/>
    <mergeCell ref="L2:V2"/>
    <mergeCell ref="E7:H7"/>
    <mergeCell ref="E9:H9"/>
    <mergeCell ref="E18:H18"/>
    <mergeCell ref="E27:H27"/>
    <mergeCell ref="E85:H85"/>
  </mergeCells>
  <hyperlinks>
    <hyperlink ref="F132" r:id="rId1" display="https://podminky.urs.cz/item/CS_URS_2021_01/132154101"/>
    <hyperlink ref="F173" r:id="rId2" display="https://podminky.urs.cz/item/CS_URS_2021_02/23001102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NOTEBOOK3A\Notebook3</dc:creator>
  <cp:keywords/>
  <dc:description/>
  <cp:lastModifiedBy>palovska</cp:lastModifiedBy>
  <dcterms:created xsi:type="dcterms:W3CDTF">2022-03-31T10:47:26Z</dcterms:created>
  <dcterms:modified xsi:type="dcterms:W3CDTF">2022-03-31T16:31:45Z</dcterms:modified>
  <cp:category/>
  <cp:version/>
  <cp:contentType/>
  <cp:contentStatus/>
</cp:coreProperties>
</file>