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Pol'!$A$1:$H$81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81" i="12"/>
  <c r="F39" i="1" s="1"/>
  <c r="Q81" i="12"/>
  <c r="G39" i="1" s="1"/>
  <c r="G40" s="1"/>
  <c r="G9" i="12"/>
  <c r="G12"/>
  <c r="G15"/>
  <c r="G18"/>
  <c r="G20"/>
  <c r="G22"/>
  <c r="G24"/>
  <c r="G26"/>
  <c r="G29"/>
  <c r="G32"/>
  <c r="G35"/>
  <c r="G38"/>
  <c r="G41"/>
  <c r="G44"/>
  <c r="G47"/>
  <c r="G50"/>
  <c r="G52"/>
  <c r="G56"/>
  <c r="G63"/>
  <c r="G70"/>
  <c r="G78"/>
  <c r="G77" s="1"/>
  <c r="I49" i="1" s="1"/>
  <c r="I20"/>
  <c r="I19"/>
  <c r="I18"/>
  <c r="I17"/>
  <c r="G27"/>
  <c r="J28"/>
  <c r="J26"/>
  <c r="G38"/>
  <c r="F38"/>
  <c r="H32"/>
  <c r="J23"/>
  <c r="J24"/>
  <c r="J25"/>
  <c r="J27"/>
  <c r="E24"/>
  <c r="E26"/>
  <c r="F40" l="1"/>
  <c r="G24" s="1"/>
  <c r="H39"/>
  <c r="H40" s="1"/>
  <c r="G28"/>
  <c r="G28" i="12"/>
  <c r="I48" i="1" s="1"/>
  <c r="G8" i="12"/>
  <c r="I39" i="1"/>
  <c r="I40" s="1"/>
  <c r="J39" s="1"/>
  <c r="J40" s="1"/>
  <c r="G81" i="12" l="1"/>
  <c r="I47" i="1"/>
  <c r="I50" l="1"/>
  <c r="I16"/>
  <c r="I21" s="1"/>
  <c r="G25" s="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<sst xmlns="http://schemas.openxmlformats.org/spreadsheetml/2006/main" count="315" uniqueCount="162">
  <si>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</si>
  <si>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</si>
  <si>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</si>
  <si>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</si>
  <si>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</si>
  <si>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</si>
  <si>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</si>
  <si>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</si>
  <si>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</si>
  <si>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</si>
  <si>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</si>
  <si>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</si>
  <si>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</si>
  <si>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</si>
  <si>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</si>
  <si>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</si>
  <si>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</si>
  <si>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</si>
  <si>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</si>
  <si>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</si>
  <si>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</si>
  <si>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</si>
  <si>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</si>
  <si>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</si>
  <si>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</si>
  <si>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</si>
  <si>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</si>
  <si>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</si>
  <si>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</si>
  <si>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</si>
  <si>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</si>
  <si>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</si>
  <si>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</si>
  <si>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</si>
  <si>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</si>
  <si>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</si>
  <si>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</si>
  <si>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</si>
  <si>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</si>
  <si>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</si>
  <si>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</si>
  <si>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</si>
  <si>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</si>
  <si>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</si>
  <si>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</si>
  <si>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</si>
  <si>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</si>
  <si>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</si>
  <si>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</si>
  <si>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</si>
  <si>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</si>
  <si>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</si>
  <si>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</si>
  <si>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</si>
  <si>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</si>
  <si>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</si>
  <si>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</si>
  <si>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</si>
  <si>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</si>
  <si>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</si>
  <si>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</si>
  <si>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</si>
  <si>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</si>
  <si>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</si>
  <si>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</si>
  <si>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</si>
  <si>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</si>
  <si>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</si>
  <si>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m3</t>
  </si>
  <si>
    <t>POL1_0</t>
  </si>
  <si>
    <t>OZ1:9*30</t>
  </si>
  <si>
    <t>VV</t>
  </si>
  <si>
    <t>OZ2:5*18</t>
  </si>
  <si>
    <t>161101101R00</t>
  </si>
  <si>
    <t>Svislé přemístění výkopku z hor.1-4 do 2,5 m</t>
  </si>
  <si>
    <t>174101101R00</t>
  </si>
  <si>
    <t>Zásyp jam, rýh, šachet se zhutněním</t>
  </si>
  <si>
    <t>OZ1:6*30</t>
  </si>
  <si>
    <t>OZ2:3,5*18</t>
  </si>
  <si>
    <t>162301101R00</t>
  </si>
  <si>
    <t>Vodorovné přemístění výkopku z hor.1-4 do 500 m</t>
  </si>
  <si>
    <t>na deponii a zpět pro zásypy:243*2</t>
  </si>
  <si>
    <t>162301102R00</t>
  </si>
  <si>
    <t>Vodorovné přemístění výkopku z hor.1-4 do 1000 m</t>
  </si>
  <si>
    <t>přebytek na skládku:360-243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</si>
  <si>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</si>
  <si>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</si>
  <si>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</si>
  <si>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</si>
  <si>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199000002R0X</t>
  </si>
  <si>
    <t>Poplatek za skládku horniny 1- 4</t>
  </si>
  <si>
    <t>360-243</t>
  </si>
  <si>
    <t>273313511R00</t>
  </si>
  <si>
    <t>Beton základových desek prostý C 12/15 , podkladní</t>
  </si>
  <si>
    <t>OZ1:0,1*50,6</t>
  </si>
  <si>
    <t>OZ2:0,1*33,8</t>
  </si>
  <si>
    <t>279323511RTX</t>
  </si>
  <si>
    <t>Železobeton základ. zdí vodostavební C 30/37, XC4,XF3 Ci 0,4 Dmax 16-S3, pohledový</t>
  </si>
  <si>
    <t>OZ1:0,3*78,6</t>
  </si>
  <si>
    <t>OZ2:0,3*29,2</t>
  </si>
  <si>
    <t>279351105R00</t>
  </si>
  <si>
    <t>Bednění stěn základových zdí, oboustranné-zřízení, podhledové</t>
  </si>
  <si>
    <t>m2</t>
  </si>
  <si>
    <t>OZ1:2*78,6+0,3*(1,6+1,5)</t>
  </si>
  <si>
    <t>OZ2:2*29,2+0,3*(1,2+2,5)</t>
  </si>
  <si>
    <t>279351106R00</t>
  </si>
  <si>
    <t>Bednění stěn základových zdí, oboustranné-odstran., podhledové</t>
  </si>
  <si>
    <t>Železobeton základ. desek vodostavební C 30/37, XC4,XF3 Ci 0,4 Dmax 16-S3</t>
  </si>
  <si>
    <t>OZ1:0,3*44,6</t>
  </si>
  <si>
    <t>OZ2:0,3*30,2</t>
  </si>
  <si>
    <t>273351215R00</t>
  </si>
  <si>
    <t>Bednění stěn základových desek - zřízení</t>
  </si>
  <si>
    <t>OZ1:0,3*(59,6+0,9*2+1,9*3)</t>
  </si>
  <si>
    <t>OZ2:0,3*35,5</t>
  </si>
  <si>
    <t>273351216R00</t>
  </si>
  <si>
    <t>Bednění stěn základových desek - odstranění</t>
  </si>
  <si>
    <t>273361821R00</t>
  </si>
  <si>
    <t>Výztuž základových desek a stěn, z beton. oceli 10505 (R)</t>
  </si>
  <si>
    <t>t</t>
  </si>
  <si>
    <t>dle statiky:5582,1/1000</t>
  </si>
  <si>
    <t>212750010RAD</t>
  </si>
  <si>
    <t>Trativody z drenážních trubek, lože štěrkopís.,obsyp kamenivem,světlost trub 16cm</t>
  </si>
  <si>
    <t>m</t>
  </si>
  <si>
    <t>POL2_0</t>
  </si>
  <si>
    <t>OZ1:27,9</t>
  </si>
  <si>
    <t>OZ2:15,8</t>
  </si>
  <si>
    <t>napojení:15</t>
  </si>
  <si>
    <t>212971110R00</t>
  </si>
  <si>
    <t>Opláštění trativodů z geotext., do sklonu 1:2,5</t>
  </si>
  <si>
    <t>Začátek provozního součtu</t>
  </si>
  <si>
    <t xml:space="preserve">  OZ1:27,9</t>
  </si>
  <si>
    <t xml:space="preserve">  OZ2:15,8</t>
  </si>
  <si>
    <t xml:space="preserve">  napojení:15</t>
  </si>
  <si>
    <t>Konec provozního součtu</t>
  </si>
  <si>
    <t>58,7*2,2</t>
  </si>
  <si>
    <t>69366198R</t>
  </si>
  <si>
    <t>Geotextilie  300 g/m2 š. 200cm 100% PP</t>
  </si>
  <si>
    <t>POL3_0</t>
  </si>
  <si>
    <t>452312131R00</t>
  </si>
  <si>
    <t>Sedlové lože pod potrubí z betonu C 12/15</t>
  </si>
  <si>
    <t>0,15*58,7</t>
  </si>
  <si>
    <t>998012021R00</t>
  </si>
  <si>
    <t>Přesun hmot pro budovy monolitické výšky do 6 m</t>
  </si>
  <si>
    <t>223,62*1</t>
  </si>
  <si>
    <t/>
  </si>
  <si>
    <t>SUM</t>
  </si>
  <si>
    <t>MŠ Nosislav</t>
  </si>
  <si>
    <t>SO 02 Opěrné stěny</t>
  </si>
  <si>
    <t>Arch. stav. část</t>
  </si>
  <si>
    <t>RTS I/2017</t>
  </si>
  <si>
    <t>vlastní</t>
  </si>
  <si>
    <t>273323611RTX</t>
  </si>
  <si>
    <t>JKSO : 801.31</t>
  </si>
  <si>
    <t>CPV : 45214230-1</t>
  </si>
  <si>
    <t>CZ - CC : 126311</t>
  </si>
  <si>
    <t>Položkový soupis prací, dodávek a služeb</t>
  </si>
  <si>
    <t>OZ1:9*30*0,16</t>
  </si>
  <si>
    <t>OZ2:5*18*0,16</t>
  </si>
  <si>
    <t>131201112R00</t>
  </si>
  <si>
    <t>Hloubení nezapaž. jam hor.3 do 1000 m3, STROJNĚ, vč. příplatku za lepivost</t>
  </si>
  <si>
    <t>přebytek na skládku:(360-243)*8</t>
  </si>
  <si>
    <t>58,7*2,2*1,10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</si>
</sst>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16" fillId="0" borderId="0" xfId="0" applyFont="1"/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0" xfId="0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6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abSelected="1" view="pageBreakPreview" topLeftCell="B1" zoomScale="75" zoomScaleNormal="100" zoomScaleSheetLayoutView="75" workbookViewId="0">
      <selection activeCell="M26" sqref="M2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37" t="s">
        <v>155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0" t="s">
        <v>36</v>
      </c>
      <c r="C2" s="81"/>
      <c r="D2" s="249" t="s">
        <v>146</v>
      </c>
      <c r="E2" s="250"/>
      <c r="F2" s="250"/>
      <c r="G2" s="250"/>
      <c r="H2" s="250"/>
      <c r="I2" s="250"/>
      <c r="J2" s="251"/>
      <c r="O2" s="2"/>
    </row>
    <row r="3" spans="1:15" ht="23.25" customHeight="1">
      <c r="A3" s="4"/>
      <c r="B3" s="82" t="s">
        <v>38</v>
      </c>
      <c r="C3" s="83"/>
      <c r="D3" s="246" t="s">
        <v>147</v>
      </c>
      <c r="E3" s="247"/>
      <c r="F3" s="247"/>
      <c r="G3" s="247"/>
      <c r="H3" s="247"/>
      <c r="I3" s="247"/>
      <c r="J3" s="248"/>
    </row>
    <row r="4" spans="1:15" ht="23.25" customHeight="1">
      <c r="A4" s="4"/>
      <c r="B4" s="84" t="s">
        <v>39</v>
      </c>
      <c r="C4" s="85"/>
      <c r="D4" s="205" t="s">
        <v>148</v>
      </c>
      <c r="E4" s="206"/>
      <c r="F4" s="206"/>
      <c r="G4" s="206"/>
      <c r="H4" s="206"/>
      <c r="I4" s="206"/>
      <c r="J4" s="207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204" t="s">
        <v>152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204" t="s">
        <v>153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54" t="s">
        <v>154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25"/>
      <c r="E11" s="225"/>
      <c r="F11" s="225"/>
      <c r="G11" s="225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44"/>
      <c r="E12" s="244"/>
      <c r="F12" s="244"/>
      <c r="G12" s="244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45"/>
      <c r="E13" s="245"/>
      <c r="F13" s="245"/>
      <c r="G13" s="245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24"/>
      <c r="F15" s="224"/>
      <c r="G15" s="242"/>
      <c r="H15" s="242"/>
      <c r="I15" s="242" t="s">
        <v>28</v>
      </c>
      <c r="J15" s="243"/>
    </row>
    <row r="16" spans="1:15" ht="23.25" customHeight="1">
      <c r="A16" s="136" t="s">
        <v>23</v>
      </c>
      <c r="B16" s="137" t="s">
        <v>23</v>
      </c>
      <c r="C16" s="57"/>
      <c r="D16" s="58"/>
      <c r="E16" s="222"/>
      <c r="F16" s="223"/>
      <c r="G16" s="222"/>
      <c r="H16" s="223"/>
      <c r="I16" s="222">
        <f>SUMIF(F47:F49,A16,I47:I49)+SUMIF(F47:F49,"PSU",I47:I49)</f>
        <v>0</v>
      </c>
      <c r="J16" s="252"/>
    </row>
    <row r="17" spans="1:10" ht="23.25" customHeight="1">
      <c r="A17" s="136" t="s">
        <v>24</v>
      </c>
      <c r="B17" s="137" t="s">
        <v>24</v>
      </c>
      <c r="C17" s="57"/>
      <c r="D17" s="58"/>
      <c r="E17" s="222"/>
      <c r="F17" s="223"/>
      <c r="G17" s="222"/>
      <c r="H17" s="223"/>
      <c r="I17" s="222">
        <f>SUMIF(F47:F49,A17,I47:I49)</f>
        <v>0</v>
      </c>
      <c r="J17" s="252"/>
    </row>
    <row r="18" spans="1:10" ht="23.25" customHeight="1">
      <c r="A18" s="136" t="s">
        <v>25</v>
      </c>
      <c r="B18" s="137" t="s">
        <v>25</v>
      </c>
      <c r="C18" s="57"/>
      <c r="D18" s="58"/>
      <c r="E18" s="222"/>
      <c r="F18" s="223"/>
      <c r="G18" s="222"/>
      <c r="H18" s="223"/>
      <c r="I18" s="222">
        <f>SUMIF(F47:F49,A18,I47:I49)</f>
        <v>0</v>
      </c>
      <c r="J18" s="252"/>
    </row>
    <row r="19" spans="1:10" ht="23.25" customHeight="1">
      <c r="A19" s="136" t="s">
        <v>50</v>
      </c>
      <c r="B19" s="137" t="s">
        <v>26</v>
      </c>
      <c r="C19" s="57"/>
      <c r="D19" s="58"/>
      <c r="E19" s="222"/>
      <c r="F19" s="223"/>
      <c r="G19" s="222"/>
      <c r="H19" s="223"/>
      <c r="I19" s="222">
        <f>SUMIF(F47:F49,A19,I47:I49)</f>
        <v>0</v>
      </c>
      <c r="J19" s="252"/>
    </row>
    <row r="20" spans="1:10" ht="23.25" customHeight="1">
      <c r="A20" s="136" t="s">
        <v>51</v>
      </c>
      <c r="B20" s="137" t="s">
        <v>27</v>
      </c>
      <c r="C20" s="57"/>
      <c r="D20" s="58"/>
      <c r="E20" s="222"/>
      <c r="F20" s="223"/>
      <c r="G20" s="222"/>
      <c r="H20" s="223"/>
      <c r="I20" s="222">
        <f>SUMIF(F47:F49,A20,I47:I49)</f>
        <v>0</v>
      </c>
      <c r="J20" s="252"/>
    </row>
    <row r="21" spans="1:10" ht="23.25" customHeight="1">
      <c r="A21" s="4"/>
      <c r="B21" s="73" t="s">
        <v>28</v>
      </c>
      <c r="C21" s="74"/>
      <c r="D21" s="75"/>
      <c r="E21" s="240"/>
      <c r="F21" s="241"/>
      <c r="G21" s="240"/>
      <c r="H21" s="241"/>
      <c r="I21" s="240">
        <f>SUM(I16:J20)</f>
        <v>0</v>
      </c>
      <c r="J21" s="254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20">
        <v>0</v>
      </c>
      <c r="H23" s="221"/>
      <c r="I23" s="221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18">
        <f>ZakladDPHSni*SazbaDPH1/100</f>
        <v>0</v>
      </c>
      <c r="H24" s="219"/>
      <c r="I24" s="219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20">
        <f>I21</f>
        <v>0</v>
      </c>
      <c r="H25" s="221"/>
      <c r="I25" s="221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26">
        <f>ZakladDPHZakl*SazbaDPH2/100</f>
        <v>0</v>
      </c>
      <c r="H26" s="227"/>
      <c r="I26" s="227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28">
        <f>0</f>
        <v>0</v>
      </c>
      <c r="H27" s="228"/>
      <c r="I27" s="228"/>
      <c r="J27" s="62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53" t="e">
        <f>ZakladDPHSniVypocet+ZakladDPHZaklVypocet</f>
        <v>#REF!</v>
      </c>
      <c r="H28" s="253"/>
      <c r="I28" s="253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29">
        <f>ZakladDPHSni+DPHSni+ZakladDPHZakl+DPHZakl+Zaokrouhleni</f>
        <v>0</v>
      </c>
      <c r="H29" s="229"/>
      <c r="I29" s="229"/>
      <c r="J29" s="114" t="s">
        <v>41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43480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17" t="s">
        <v>2</v>
      </c>
      <c r="E35" s="217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/>
      <c r="C39" s="208"/>
      <c r="D39" s="209"/>
      <c r="E39" s="209"/>
      <c r="F39" s="103" t="e">
        <f>' Pol'!P81</f>
        <v>#REF!</v>
      </c>
      <c r="G39" s="104" t="e">
        <f>' Pol'!Q81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10" t="s">
        <v>40</v>
      </c>
      <c r="C40" s="211"/>
      <c r="D40" s="211"/>
      <c r="E40" s="212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42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13" t="s">
        <v>28</v>
      </c>
      <c r="J46" s="213"/>
    </row>
    <row r="47" spans="1:10" ht="25.5" customHeight="1">
      <c r="A47" s="117"/>
      <c r="B47" s="125" t="s">
        <v>44</v>
      </c>
      <c r="C47" s="215" t="s">
        <v>45</v>
      </c>
      <c r="D47" s="216"/>
      <c r="E47" s="216"/>
      <c r="F47" s="127" t="s">
        <v>23</v>
      </c>
      <c r="G47" s="128"/>
      <c r="H47" s="128"/>
      <c r="I47" s="214">
        <f>' Pol'!G8</f>
        <v>0</v>
      </c>
      <c r="J47" s="214"/>
    </row>
    <row r="48" spans="1:10" ht="25.5" customHeight="1">
      <c r="A48" s="117"/>
      <c r="B48" s="119" t="s">
        <v>46</v>
      </c>
      <c r="C48" s="235" t="s">
        <v>47</v>
      </c>
      <c r="D48" s="236"/>
      <c r="E48" s="236"/>
      <c r="F48" s="129" t="s">
        <v>23</v>
      </c>
      <c r="G48" s="130"/>
      <c r="H48" s="130"/>
      <c r="I48" s="234">
        <f>' Pol'!G28</f>
        <v>0</v>
      </c>
      <c r="J48" s="234"/>
    </row>
    <row r="49" spans="1:10" ht="25.5" customHeight="1">
      <c r="A49" s="117"/>
      <c r="B49" s="126" t="s">
        <v>48</v>
      </c>
      <c r="C49" s="231" t="s">
        <v>49</v>
      </c>
      <c r="D49" s="232"/>
      <c r="E49" s="232"/>
      <c r="F49" s="131" t="s">
        <v>23</v>
      </c>
      <c r="G49" s="132"/>
      <c r="H49" s="132"/>
      <c r="I49" s="230">
        <f>' Pol'!G77</f>
        <v>0</v>
      </c>
      <c r="J49" s="230"/>
    </row>
    <row r="50" spans="1:10" ht="25.5" customHeight="1">
      <c r="A50" s="118"/>
      <c r="B50" s="122" t="s">
        <v>1</v>
      </c>
      <c r="C50" s="122"/>
      <c r="D50" s="123"/>
      <c r="E50" s="123"/>
      <c r="F50" s="133"/>
      <c r="G50" s="134"/>
      <c r="H50" s="134"/>
      <c r="I50" s="233">
        <f>SUM(I47:I49)</f>
        <v>0</v>
      </c>
      <c r="J50" s="233"/>
    </row>
    <row r="51" spans="1:10">
      <c r="F51" s="135"/>
      <c r="G51" s="91"/>
      <c r="H51" s="135"/>
      <c r="I51" s="91"/>
      <c r="J51" s="91"/>
    </row>
    <row r="52" spans="1:10">
      <c r="F52" s="135"/>
      <c r="G52" s="91"/>
      <c r="H52" s="135"/>
      <c r="I52" s="91"/>
      <c r="J52" s="91"/>
    </row>
    <row r="53" spans="1:10">
      <c r="F53" s="135"/>
      <c r="G53" s="91"/>
      <c r="H53" s="135"/>
      <c r="I53" s="91"/>
      <c r="J53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D2:J2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I48:J48"/>
    <mergeCell ref="C48:E48"/>
    <mergeCell ref="D4:J4"/>
    <mergeCell ref="C39:E39"/>
    <mergeCell ref="B40:E40"/>
    <mergeCell ref="I46:J46"/>
    <mergeCell ref="I47:J47"/>
    <mergeCell ref="C47:E47"/>
    <mergeCell ref="D35:E35"/>
    <mergeCell ref="G24:I24"/>
    <mergeCell ref="G23:I23"/>
    <mergeCell ref="E19:F19"/>
    <mergeCell ref="E20:F20"/>
    <mergeCell ref="E15:F15"/>
    <mergeCell ref="D11:G11"/>
    <mergeCell ref="G26:I26"/>
    <mergeCell ref="G27:I27"/>
    <mergeCell ref="G29:I2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>
      <c r="A2" s="78" t="s">
        <v>37</v>
      </c>
      <c r="B2" s="77"/>
      <c r="C2" s="257"/>
      <c r="D2" s="257"/>
      <c r="E2" s="257"/>
      <c r="F2" s="257"/>
      <c r="G2" s="258"/>
    </row>
    <row r="3" spans="1:7" ht="24.95" hidden="1" customHeight="1">
      <c r="A3" s="78" t="s">
        <v>7</v>
      </c>
      <c r="B3" s="77"/>
      <c r="C3" s="257"/>
      <c r="D3" s="257"/>
      <c r="E3" s="257"/>
      <c r="F3" s="257"/>
      <c r="G3" s="258"/>
    </row>
    <row r="4" spans="1:7" ht="24.95" hidden="1" customHeight="1">
      <c r="A4" s="78" t="s">
        <v>8</v>
      </c>
      <c r="B4" s="77"/>
      <c r="C4" s="257"/>
      <c r="D4" s="257"/>
      <c r="E4" s="257"/>
      <c r="F4" s="257"/>
      <c r="G4" s="25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81"/>
  <sheetViews>
    <sheetView showZeros="0" view="pageBreakPreview" topLeftCell="A21" zoomScale="60" zoomScaleNormal="100" workbookViewId="0">
      <selection activeCell="M55" sqref="M55"/>
    </sheetView>
  </sheetViews>
  <sheetFormatPr defaultRowHeight="12.75" outlineLevelRow="1"/>
  <cols>
    <col min="1" max="1" width="4.28515625" customWidth="1"/>
    <col min="2" max="2" width="14.42578125" style="90" customWidth="1"/>
    <col min="3" max="3" width="50.7109375" style="90" customWidth="1"/>
    <col min="4" max="4" width="4.5703125" style="177" customWidth="1"/>
    <col min="5" max="5" width="10.5703125" style="135" customWidth="1"/>
    <col min="6" max="6" width="9.85546875" customWidth="1"/>
    <col min="7" max="7" width="12.7109375" customWidth="1"/>
    <col min="8" max="8" width="9.140625" style="177" customWidth="1"/>
    <col min="16" max="26" width="0" hidden="1" customWidth="1"/>
  </cols>
  <sheetData>
    <row r="1" spans="1:47" ht="15.75" customHeight="1">
      <c r="A1" s="259" t="s">
        <v>155</v>
      </c>
      <c r="B1" s="259"/>
      <c r="C1" s="259"/>
      <c r="D1" s="259"/>
      <c r="E1" s="259"/>
      <c r="F1" s="259"/>
      <c r="G1" s="259"/>
      <c r="R1" t="s">
        <v>53</v>
      </c>
    </row>
    <row r="2" spans="1:47" ht="24.95" customHeight="1">
      <c r="A2" s="140" t="s">
        <v>52</v>
      </c>
      <c r="B2" s="138"/>
      <c r="C2" s="260" t="s">
        <v>146</v>
      </c>
      <c r="D2" s="261"/>
      <c r="E2" s="261"/>
      <c r="F2" s="261"/>
      <c r="G2" s="262"/>
      <c r="R2" t="s">
        <v>54</v>
      </c>
    </row>
    <row r="3" spans="1:47" ht="24.95" customHeight="1">
      <c r="A3" s="141" t="s">
        <v>7</v>
      </c>
      <c r="B3" s="139"/>
      <c r="C3" s="263" t="s">
        <v>147</v>
      </c>
      <c r="D3" s="264"/>
      <c r="E3" s="264"/>
      <c r="F3" s="264"/>
      <c r="G3" s="265"/>
      <c r="R3" t="s">
        <v>55</v>
      </c>
    </row>
    <row r="4" spans="1:47" ht="24.95" customHeight="1">
      <c r="A4" s="141" t="s">
        <v>8</v>
      </c>
      <c r="B4" s="139"/>
      <c r="C4" s="263" t="s">
        <v>148</v>
      </c>
      <c r="D4" s="264"/>
      <c r="E4" s="264"/>
      <c r="F4" s="264"/>
      <c r="G4" s="265"/>
      <c r="R4" t="s">
        <v>56</v>
      </c>
    </row>
    <row r="5" spans="1:47">
      <c r="A5" s="142" t="s">
        <v>57</v>
      </c>
      <c r="B5" s="143"/>
      <c r="C5" s="144"/>
      <c r="D5" s="190"/>
      <c r="E5" s="183"/>
      <c r="F5" s="145"/>
      <c r="G5" s="146"/>
      <c r="R5" t="s">
        <v>58</v>
      </c>
    </row>
    <row r="7" spans="1:47" ht="25.5">
      <c r="A7" s="151" t="s">
        <v>59</v>
      </c>
      <c r="B7" s="152" t="s">
        <v>60</v>
      </c>
      <c r="C7" s="152" t="s">
        <v>61</v>
      </c>
      <c r="D7" s="191" t="s">
        <v>62</v>
      </c>
      <c r="E7" s="184" t="s">
        <v>63</v>
      </c>
      <c r="F7" s="147" t="s">
        <v>64</v>
      </c>
      <c r="G7" s="157" t="s">
        <v>28</v>
      </c>
      <c r="H7" s="178" t="s">
        <v>65</v>
      </c>
    </row>
    <row r="8" spans="1:47">
      <c r="A8" s="158" t="s">
        <v>66</v>
      </c>
      <c r="B8" s="159" t="s">
        <v>44</v>
      </c>
      <c r="C8" s="160" t="s">
        <v>45</v>
      </c>
      <c r="D8" s="192"/>
      <c r="E8" s="161"/>
      <c r="F8" s="161"/>
      <c r="G8" s="161">
        <f>SUMIF(R9:R27,"&lt;&gt;NOR",G9:G27)</f>
        <v>0</v>
      </c>
      <c r="H8" s="179"/>
      <c r="R8" t="s">
        <v>67</v>
      </c>
    </row>
    <row r="9" spans="1:47" ht="22.5" outlineLevel="1">
      <c r="A9" s="149">
        <v>1</v>
      </c>
      <c r="B9" s="200" t="s">
        <v>158</v>
      </c>
      <c r="C9" s="169" t="s">
        <v>159</v>
      </c>
      <c r="D9" s="193" t="s">
        <v>68</v>
      </c>
      <c r="E9" s="155">
        <v>360</v>
      </c>
      <c r="F9" s="201"/>
      <c r="G9" s="155">
        <f>ROUND(E9*F9,2)</f>
        <v>0</v>
      </c>
      <c r="H9" s="180" t="s">
        <v>149</v>
      </c>
      <c r="I9" s="148"/>
      <c r="J9" s="148"/>
      <c r="K9" s="148"/>
      <c r="L9" s="148"/>
      <c r="M9" s="148"/>
      <c r="N9" s="148"/>
      <c r="O9" s="148"/>
      <c r="P9" s="148"/>
      <c r="Q9" s="148"/>
      <c r="R9" s="148" t="s">
        <v>69</v>
      </c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</row>
    <row r="10" spans="1:47" outlineLevel="1">
      <c r="A10" s="149"/>
      <c r="B10" s="153"/>
      <c r="C10" s="170" t="s">
        <v>70</v>
      </c>
      <c r="D10" s="194"/>
      <c r="E10" s="185">
        <v>270</v>
      </c>
      <c r="F10" s="201"/>
      <c r="G10" s="155"/>
      <c r="H10" s="180"/>
      <c r="I10" s="199"/>
      <c r="J10" s="148"/>
      <c r="K10" s="148"/>
      <c r="L10" s="148"/>
      <c r="M10" s="148"/>
      <c r="N10" s="148"/>
      <c r="O10" s="148"/>
      <c r="P10" s="148"/>
      <c r="Q10" s="148"/>
      <c r="R10" s="148" t="s">
        <v>71</v>
      </c>
      <c r="S10" s="148">
        <v>0</v>
      </c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</row>
    <row r="11" spans="1:47" outlineLevel="1">
      <c r="A11" s="149"/>
      <c r="B11" s="153"/>
      <c r="C11" s="170" t="s">
        <v>72</v>
      </c>
      <c r="D11" s="194"/>
      <c r="E11" s="185">
        <v>90</v>
      </c>
      <c r="F11" s="201"/>
      <c r="G11" s="155"/>
      <c r="H11" s="180"/>
      <c r="I11" s="199"/>
      <c r="J11" s="148"/>
      <c r="K11" s="148"/>
      <c r="L11" s="148"/>
      <c r="M11" s="148"/>
      <c r="N11" s="148"/>
      <c r="O11" s="148"/>
      <c r="P11" s="148"/>
      <c r="Q11" s="148"/>
      <c r="R11" s="148" t="s">
        <v>71</v>
      </c>
      <c r="S11" s="148">
        <v>0</v>
      </c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</row>
    <row r="12" spans="1:47" outlineLevel="1">
      <c r="A12" s="149">
        <v>2</v>
      </c>
      <c r="B12" s="153" t="s">
        <v>73</v>
      </c>
      <c r="C12" s="169" t="s">
        <v>74</v>
      </c>
      <c r="D12" s="193" t="s">
        <v>68</v>
      </c>
      <c r="E12" s="155">
        <v>57.6</v>
      </c>
      <c r="F12" s="201"/>
      <c r="G12" s="155">
        <f>ROUND(E12*F12,2)</f>
        <v>0</v>
      </c>
      <c r="H12" s="180" t="s">
        <v>149</v>
      </c>
      <c r="I12" s="199"/>
      <c r="J12" s="148"/>
      <c r="K12" s="148"/>
      <c r="L12" s="148"/>
      <c r="M12" s="148"/>
      <c r="N12" s="148"/>
      <c r="O12" s="148"/>
      <c r="P12" s="148"/>
      <c r="Q12" s="148"/>
      <c r="R12" s="148" t="s">
        <v>69</v>
      </c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</row>
    <row r="13" spans="1:47" outlineLevel="1">
      <c r="A13" s="149"/>
      <c r="B13" s="153"/>
      <c r="C13" s="170" t="s">
        <v>156</v>
      </c>
      <c r="D13" s="194"/>
      <c r="E13" s="185">
        <v>43.2</v>
      </c>
      <c r="F13" s="201"/>
      <c r="G13" s="155"/>
      <c r="H13" s="180">
        <v>0</v>
      </c>
      <c r="I13" s="199"/>
      <c r="J13" s="148"/>
      <c r="K13" s="148"/>
      <c r="L13" s="148"/>
      <c r="M13" s="148"/>
      <c r="N13" s="148"/>
      <c r="O13" s="148"/>
      <c r="P13" s="148"/>
      <c r="Q13" s="148"/>
      <c r="R13" s="148" t="s">
        <v>71</v>
      </c>
      <c r="S13" s="148">
        <v>0</v>
      </c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</row>
    <row r="14" spans="1:47" outlineLevel="1">
      <c r="A14" s="149"/>
      <c r="B14" s="153"/>
      <c r="C14" s="170" t="s">
        <v>157</v>
      </c>
      <c r="D14" s="194"/>
      <c r="E14" s="185">
        <v>14.4</v>
      </c>
      <c r="F14" s="201"/>
      <c r="G14" s="155"/>
      <c r="H14" s="180">
        <v>0</v>
      </c>
      <c r="I14" s="199"/>
      <c r="J14" s="148"/>
      <c r="K14" s="148"/>
      <c r="L14" s="148"/>
      <c r="M14" s="148"/>
      <c r="N14" s="148"/>
      <c r="O14" s="148"/>
      <c r="P14" s="148"/>
      <c r="Q14" s="148"/>
      <c r="R14" s="148" t="s">
        <v>71</v>
      </c>
      <c r="S14" s="148">
        <v>0</v>
      </c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</row>
    <row r="15" spans="1:47" outlineLevel="1">
      <c r="A15" s="149">
        <v>3</v>
      </c>
      <c r="B15" s="153" t="s">
        <v>75</v>
      </c>
      <c r="C15" s="169" t="s">
        <v>76</v>
      </c>
      <c r="D15" s="193" t="s">
        <v>68</v>
      </c>
      <c r="E15" s="155">
        <v>243</v>
      </c>
      <c r="F15" s="201"/>
      <c r="G15" s="155">
        <f>ROUND(E15*F15,2)</f>
        <v>0</v>
      </c>
      <c r="H15" s="180" t="s">
        <v>149</v>
      </c>
      <c r="I15" s="199"/>
      <c r="J15" s="148"/>
      <c r="K15" s="148"/>
      <c r="L15" s="148"/>
      <c r="M15" s="148"/>
      <c r="N15" s="148"/>
      <c r="O15" s="148"/>
      <c r="P15" s="148"/>
      <c r="Q15" s="148"/>
      <c r="R15" s="148" t="s">
        <v>69</v>
      </c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</row>
    <row r="16" spans="1:47" outlineLevel="1">
      <c r="A16" s="149"/>
      <c r="B16" s="153"/>
      <c r="C16" s="170" t="s">
        <v>77</v>
      </c>
      <c r="D16" s="194"/>
      <c r="E16" s="185">
        <v>180</v>
      </c>
      <c r="F16" s="201"/>
      <c r="G16" s="155"/>
      <c r="H16" s="180">
        <v>0</v>
      </c>
      <c r="I16" s="199"/>
      <c r="J16" s="148"/>
      <c r="K16" s="148"/>
      <c r="L16" s="148"/>
      <c r="M16" s="148"/>
      <c r="N16" s="148"/>
      <c r="O16" s="148"/>
      <c r="P16" s="148"/>
      <c r="Q16" s="148"/>
      <c r="R16" s="148" t="s">
        <v>71</v>
      </c>
      <c r="S16" s="148">
        <v>0</v>
      </c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</row>
    <row r="17" spans="1:47" outlineLevel="1">
      <c r="A17" s="149"/>
      <c r="B17" s="153"/>
      <c r="C17" s="170" t="s">
        <v>78</v>
      </c>
      <c r="D17" s="194"/>
      <c r="E17" s="185">
        <v>63</v>
      </c>
      <c r="F17" s="201"/>
      <c r="G17" s="155"/>
      <c r="H17" s="180">
        <v>0</v>
      </c>
      <c r="I17" s="199"/>
      <c r="J17" s="148"/>
      <c r="K17" s="148"/>
      <c r="L17" s="148"/>
      <c r="M17" s="148"/>
      <c r="N17" s="148"/>
      <c r="O17" s="148"/>
      <c r="P17" s="148"/>
      <c r="Q17" s="148"/>
      <c r="R17" s="148" t="s">
        <v>71</v>
      </c>
      <c r="S17" s="148">
        <v>0</v>
      </c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</row>
    <row r="18" spans="1:47" outlineLevel="1">
      <c r="A18" s="149">
        <v>4</v>
      </c>
      <c r="B18" s="153" t="s">
        <v>79</v>
      </c>
      <c r="C18" s="169" t="s">
        <v>80</v>
      </c>
      <c r="D18" s="193" t="s">
        <v>68</v>
      </c>
      <c r="E18" s="155">
        <v>486</v>
      </c>
      <c r="F18" s="201"/>
      <c r="G18" s="155">
        <f>ROUND(E18*F18,2)</f>
        <v>0</v>
      </c>
      <c r="H18" s="180" t="s">
        <v>149</v>
      </c>
      <c r="I18" s="199"/>
      <c r="J18" s="148"/>
      <c r="K18" s="148"/>
      <c r="L18" s="148"/>
      <c r="M18" s="148"/>
      <c r="N18" s="148"/>
      <c r="O18" s="148"/>
      <c r="P18" s="148"/>
      <c r="Q18" s="148"/>
      <c r="R18" s="148" t="s">
        <v>69</v>
      </c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</row>
    <row r="19" spans="1:47" outlineLevel="1">
      <c r="A19" s="149"/>
      <c r="B19" s="153"/>
      <c r="C19" s="170" t="s">
        <v>81</v>
      </c>
      <c r="D19" s="194"/>
      <c r="E19" s="185">
        <v>486</v>
      </c>
      <c r="F19" s="201"/>
      <c r="G19" s="155"/>
      <c r="H19" s="180">
        <v>0</v>
      </c>
      <c r="I19" s="199"/>
      <c r="J19" s="148"/>
      <c r="K19" s="148"/>
      <c r="L19" s="148"/>
      <c r="M19" s="148"/>
      <c r="N19" s="148"/>
      <c r="O19" s="148"/>
      <c r="P19" s="148"/>
      <c r="Q19" s="148"/>
      <c r="R19" s="148" t="s">
        <v>71</v>
      </c>
      <c r="S19" s="148">
        <v>0</v>
      </c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</row>
    <row r="20" spans="1:47" outlineLevel="1">
      <c r="A20" s="149">
        <v>5</v>
      </c>
      <c r="B20" s="153" t="s">
        <v>82</v>
      </c>
      <c r="C20" s="169" t="s">
        <v>83</v>
      </c>
      <c r="D20" s="193" t="s">
        <v>68</v>
      </c>
      <c r="E20" s="155">
        <v>117</v>
      </c>
      <c r="F20" s="201"/>
      <c r="G20" s="155">
        <f>ROUND(E20*F20,2)</f>
        <v>0</v>
      </c>
      <c r="H20" s="180" t="s">
        <v>149</v>
      </c>
      <c r="I20" s="199"/>
      <c r="J20" s="148"/>
      <c r="K20" s="148"/>
      <c r="L20" s="148"/>
      <c r="M20" s="148"/>
      <c r="N20" s="148"/>
      <c r="O20" s="148"/>
      <c r="P20" s="148"/>
      <c r="Q20" s="148"/>
      <c r="R20" s="148" t="s">
        <v>69</v>
      </c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</row>
    <row r="21" spans="1:47" outlineLevel="1">
      <c r="A21" s="149"/>
      <c r="B21" s="153"/>
      <c r="C21" s="170" t="s">
        <v>84</v>
      </c>
      <c r="D21" s="194"/>
      <c r="E21" s="185">
        <v>117</v>
      </c>
      <c r="F21" s="201"/>
      <c r="G21" s="155"/>
      <c r="H21" s="180">
        <v>0</v>
      </c>
      <c r="I21" s="199"/>
      <c r="J21" s="148"/>
      <c r="K21" s="148"/>
      <c r="L21" s="148"/>
      <c r="M21" s="148"/>
      <c r="N21" s="148"/>
      <c r="O21" s="148"/>
      <c r="P21" s="148"/>
      <c r="Q21" s="148"/>
      <c r="R21" s="148" t="s">
        <v>71</v>
      </c>
      <c r="S21" s="148">
        <v>0</v>
      </c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</row>
    <row r="22" spans="1:47" outlineLevel="1">
      <c r="A22" s="149">
        <v>6</v>
      </c>
      <c r="B22" s="153" t="s">
        <v>85</v>
      </c>
      <c r="C22" s="169" t="s">
        <v>86</v>
      </c>
      <c r="D22" s="193" t="s">
        <v>68</v>
      </c>
      <c r="E22" s="155">
        <v>936</v>
      </c>
      <c r="F22" s="201"/>
      <c r="G22" s="155">
        <f>ROUND(E22*F22,2)</f>
        <v>0</v>
      </c>
      <c r="H22" s="180" t="s">
        <v>149</v>
      </c>
      <c r="I22" s="199"/>
      <c r="J22" s="148"/>
      <c r="K22" s="148"/>
      <c r="L22" s="148"/>
      <c r="M22" s="148"/>
      <c r="N22" s="148"/>
      <c r="O22" s="148"/>
      <c r="P22" s="148"/>
      <c r="Q22" s="148"/>
      <c r="R22" s="148" t="s">
        <v>69</v>
      </c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</row>
    <row r="23" spans="1:47" outlineLevel="1">
      <c r="A23" s="149"/>
      <c r="B23" s="153"/>
      <c r="C23" s="170" t="s">
        <v>160</v>
      </c>
      <c r="D23" s="194"/>
      <c r="E23" s="185">
        <v>936</v>
      </c>
      <c r="F23" s="201"/>
      <c r="G23" s="155"/>
      <c r="H23" s="180">
        <v>0</v>
      </c>
      <c r="I23" s="199"/>
      <c r="J23" s="148"/>
      <c r="K23" s="148"/>
      <c r="L23" s="148"/>
      <c r="M23" s="148"/>
      <c r="N23" s="148"/>
      <c r="O23" s="148"/>
      <c r="P23" s="148"/>
      <c r="Q23" s="148"/>
      <c r="R23" s="148" t="s">
        <v>71</v>
      </c>
      <c r="S23" s="148">
        <v>0</v>
      </c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</row>
    <row r="24" spans="1:47" outlineLevel="1">
      <c r="A24" s="149">
        <v>7</v>
      </c>
      <c r="B24" s="153" t="s">
        <v>87</v>
      </c>
      <c r="C24" s="169" t="s">
        <v>88</v>
      </c>
      <c r="D24" s="193" t="s">
        <v>68</v>
      </c>
      <c r="E24" s="155">
        <v>117</v>
      </c>
      <c r="F24" s="201"/>
      <c r="G24" s="155">
        <f>ROUND(E24*F24,2)</f>
        <v>0</v>
      </c>
      <c r="H24" s="180" t="s">
        <v>149</v>
      </c>
      <c r="I24" s="199"/>
      <c r="J24" s="148"/>
      <c r="K24" s="148"/>
      <c r="L24" s="148"/>
      <c r="M24" s="148"/>
      <c r="N24" s="148"/>
      <c r="O24" s="148"/>
      <c r="P24" s="148"/>
      <c r="Q24" s="148"/>
      <c r="R24" s="148" t="s">
        <v>69</v>
      </c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</row>
    <row r="25" spans="1:47" outlineLevel="1">
      <c r="A25" s="149"/>
      <c r="B25" s="153"/>
      <c r="C25" s="170" t="s">
        <v>84</v>
      </c>
      <c r="D25" s="194"/>
      <c r="E25" s="185">
        <v>117</v>
      </c>
      <c r="F25" s="201"/>
      <c r="G25" s="155"/>
      <c r="H25" s="180">
        <v>0</v>
      </c>
      <c r="I25" s="199"/>
      <c r="J25" s="148"/>
      <c r="K25" s="148"/>
      <c r="L25" s="148"/>
      <c r="M25" s="148"/>
      <c r="N25" s="148"/>
      <c r="O25" s="148"/>
      <c r="P25" s="148"/>
      <c r="Q25" s="148"/>
      <c r="R25" s="148" t="s">
        <v>71</v>
      </c>
      <c r="S25" s="148">
        <v>0</v>
      </c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</row>
    <row r="26" spans="1:47" outlineLevel="1">
      <c r="A26" s="149">
        <v>8</v>
      </c>
      <c r="B26" s="153" t="s">
        <v>89</v>
      </c>
      <c r="C26" s="169" t="s">
        <v>90</v>
      </c>
      <c r="D26" s="193" t="s">
        <v>68</v>
      </c>
      <c r="E26" s="155">
        <v>117</v>
      </c>
      <c r="F26" s="201"/>
      <c r="G26" s="155">
        <f>ROUND(E26*F26,2)</f>
        <v>0</v>
      </c>
      <c r="H26" s="180" t="s">
        <v>149</v>
      </c>
      <c r="I26" s="199"/>
      <c r="J26" s="148"/>
      <c r="K26" s="148"/>
      <c r="L26" s="148"/>
      <c r="M26" s="148"/>
      <c r="N26" s="148"/>
      <c r="O26" s="148"/>
      <c r="P26" s="148"/>
      <c r="Q26" s="148"/>
      <c r="R26" s="148" t="s">
        <v>69</v>
      </c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</row>
    <row r="27" spans="1:47" outlineLevel="1">
      <c r="A27" s="149"/>
      <c r="B27" s="153"/>
      <c r="C27" s="170" t="s">
        <v>91</v>
      </c>
      <c r="D27" s="194"/>
      <c r="E27" s="185">
        <v>117</v>
      </c>
      <c r="F27" s="201"/>
      <c r="G27" s="155"/>
      <c r="H27" s="180">
        <v>0</v>
      </c>
      <c r="I27" s="199"/>
      <c r="J27" s="148"/>
      <c r="K27" s="148"/>
      <c r="L27" s="148"/>
      <c r="M27" s="148"/>
      <c r="N27" s="148"/>
      <c r="O27" s="148"/>
      <c r="P27" s="148"/>
      <c r="Q27" s="148"/>
      <c r="R27" s="148" t="s">
        <v>71</v>
      </c>
      <c r="S27" s="148">
        <v>0</v>
      </c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</row>
    <row r="28" spans="1:47">
      <c r="A28" s="150" t="s">
        <v>66</v>
      </c>
      <c r="B28" s="154" t="s">
        <v>46</v>
      </c>
      <c r="C28" s="171" t="s">
        <v>47</v>
      </c>
      <c r="D28" s="195"/>
      <c r="E28" s="156"/>
      <c r="F28" s="202"/>
      <c r="G28" s="156">
        <f>SUMIF(R29:R76,"&lt;&gt;NOR",G29:G76)</f>
        <v>0</v>
      </c>
      <c r="H28" s="181"/>
      <c r="I28" s="199"/>
      <c r="R28" t="s">
        <v>67</v>
      </c>
    </row>
    <row r="29" spans="1:47" outlineLevel="1">
      <c r="A29" s="149">
        <v>9</v>
      </c>
      <c r="B29" s="153" t="s">
        <v>92</v>
      </c>
      <c r="C29" s="169" t="s">
        <v>93</v>
      </c>
      <c r="D29" s="193" t="s">
        <v>68</v>
      </c>
      <c r="E29" s="155">
        <v>8.4400000000000013</v>
      </c>
      <c r="F29" s="201"/>
      <c r="G29" s="155">
        <f>ROUND(E29*F29,2)</f>
        <v>0</v>
      </c>
      <c r="H29" s="180" t="s">
        <v>149</v>
      </c>
      <c r="I29" s="199"/>
      <c r="J29" s="148"/>
      <c r="K29" s="148"/>
      <c r="L29" s="148"/>
      <c r="M29" s="148"/>
      <c r="N29" s="148"/>
      <c r="O29" s="148"/>
      <c r="P29" s="148"/>
      <c r="Q29" s="148"/>
      <c r="R29" s="148" t="s">
        <v>69</v>
      </c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</row>
    <row r="30" spans="1:47" outlineLevel="1">
      <c r="A30" s="149"/>
      <c r="B30" s="153"/>
      <c r="C30" s="170" t="s">
        <v>94</v>
      </c>
      <c r="D30" s="194"/>
      <c r="E30" s="185">
        <v>5.0599999999999996</v>
      </c>
      <c r="F30" s="201"/>
      <c r="G30" s="155"/>
      <c r="H30" s="180">
        <v>0</v>
      </c>
      <c r="I30" s="199"/>
      <c r="J30" s="148"/>
      <c r="K30" s="148"/>
      <c r="L30" s="148"/>
      <c r="M30" s="148"/>
      <c r="N30" s="148"/>
      <c r="O30" s="148"/>
      <c r="P30" s="148"/>
      <c r="Q30" s="148"/>
      <c r="R30" s="148" t="s">
        <v>71</v>
      </c>
      <c r="S30" s="148">
        <v>0</v>
      </c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</row>
    <row r="31" spans="1:47" outlineLevel="1">
      <c r="A31" s="149"/>
      <c r="B31" s="153"/>
      <c r="C31" s="170" t="s">
        <v>95</v>
      </c>
      <c r="D31" s="194"/>
      <c r="E31" s="185">
        <v>3.38</v>
      </c>
      <c r="F31" s="201"/>
      <c r="G31" s="155"/>
      <c r="H31" s="180">
        <v>0</v>
      </c>
      <c r="I31" s="199"/>
      <c r="J31" s="148"/>
      <c r="K31" s="148"/>
      <c r="L31" s="148"/>
      <c r="M31" s="148"/>
      <c r="N31" s="148"/>
      <c r="O31" s="148"/>
      <c r="P31" s="148"/>
      <c r="Q31" s="148"/>
      <c r="R31" s="148" t="s">
        <v>71</v>
      </c>
      <c r="S31" s="148">
        <v>0</v>
      </c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</row>
    <row r="32" spans="1:47" ht="22.5" outlineLevel="1">
      <c r="A32" s="149">
        <v>10</v>
      </c>
      <c r="B32" s="153" t="s">
        <v>96</v>
      </c>
      <c r="C32" s="169" t="s">
        <v>97</v>
      </c>
      <c r="D32" s="193" t="s">
        <v>68</v>
      </c>
      <c r="E32" s="155">
        <v>32.339999999999996</v>
      </c>
      <c r="F32" s="201"/>
      <c r="G32" s="155">
        <f>ROUND(E32*F32,2)</f>
        <v>0</v>
      </c>
      <c r="H32" s="180" t="s">
        <v>150</v>
      </c>
      <c r="I32" s="199"/>
      <c r="J32" s="148"/>
      <c r="K32" s="148"/>
      <c r="L32" s="148"/>
      <c r="M32" s="148"/>
      <c r="N32" s="148"/>
      <c r="O32" s="148"/>
      <c r="P32" s="148"/>
      <c r="Q32" s="148"/>
      <c r="R32" s="148" t="s">
        <v>69</v>
      </c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</row>
    <row r="33" spans="1:47" outlineLevel="1">
      <c r="A33" s="149"/>
      <c r="B33" s="153"/>
      <c r="C33" s="170" t="s">
        <v>98</v>
      </c>
      <c r="D33" s="194"/>
      <c r="E33" s="185">
        <v>23.58</v>
      </c>
      <c r="F33" s="201"/>
      <c r="G33" s="155"/>
      <c r="H33" s="180">
        <v>0</v>
      </c>
      <c r="I33" s="199"/>
      <c r="J33" s="148"/>
      <c r="K33" s="148"/>
      <c r="L33" s="148"/>
      <c r="M33" s="148"/>
      <c r="N33" s="148"/>
      <c r="O33" s="148"/>
      <c r="P33" s="148"/>
      <c r="Q33" s="148"/>
      <c r="R33" s="148" t="s">
        <v>71</v>
      </c>
      <c r="S33" s="148">
        <v>0</v>
      </c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</row>
    <row r="34" spans="1:47" outlineLevel="1">
      <c r="A34" s="149"/>
      <c r="B34" s="153"/>
      <c r="C34" s="170" t="s">
        <v>99</v>
      </c>
      <c r="D34" s="194"/>
      <c r="E34" s="185">
        <v>8.76</v>
      </c>
      <c r="F34" s="201"/>
      <c r="G34" s="155"/>
      <c r="H34" s="180">
        <v>0</v>
      </c>
      <c r="I34" s="199"/>
      <c r="J34" s="148"/>
      <c r="K34" s="148"/>
      <c r="L34" s="148"/>
      <c r="M34" s="148"/>
      <c r="N34" s="148"/>
      <c r="O34" s="148"/>
      <c r="P34" s="148"/>
      <c r="Q34" s="148"/>
      <c r="R34" s="148" t="s">
        <v>71</v>
      </c>
      <c r="S34" s="148">
        <v>0</v>
      </c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</row>
    <row r="35" spans="1:47" ht="22.5" customHeight="1" outlineLevel="1">
      <c r="A35" s="149">
        <v>11</v>
      </c>
      <c r="B35" s="153" t="s">
        <v>100</v>
      </c>
      <c r="C35" s="169" t="s">
        <v>101</v>
      </c>
      <c r="D35" s="193" t="s">
        <v>102</v>
      </c>
      <c r="E35" s="155">
        <v>217.64</v>
      </c>
      <c r="F35" s="201"/>
      <c r="G35" s="155">
        <f>ROUND(E35*F35,2)</f>
        <v>0</v>
      </c>
      <c r="H35" s="180" t="s">
        <v>149</v>
      </c>
      <c r="I35" s="199"/>
      <c r="J35" s="148"/>
      <c r="K35" s="148"/>
      <c r="L35" s="148"/>
      <c r="M35" s="148"/>
      <c r="N35" s="148"/>
      <c r="O35" s="148"/>
      <c r="P35" s="148"/>
      <c r="Q35" s="148"/>
      <c r="R35" s="148" t="s">
        <v>69</v>
      </c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</row>
    <row r="36" spans="1:47" outlineLevel="1">
      <c r="A36" s="149"/>
      <c r="B36" s="153"/>
      <c r="C36" s="170" t="s">
        <v>103</v>
      </c>
      <c r="D36" s="194"/>
      <c r="E36" s="185">
        <v>158.13</v>
      </c>
      <c r="F36" s="201"/>
      <c r="G36" s="155"/>
      <c r="H36" s="180">
        <v>0</v>
      </c>
      <c r="I36" s="199"/>
      <c r="J36" s="148"/>
      <c r="K36" s="148"/>
      <c r="L36" s="148"/>
      <c r="M36" s="148"/>
      <c r="N36" s="148"/>
      <c r="O36" s="148"/>
      <c r="P36" s="148"/>
      <c r="Q36" s="148"/>
      <c r="R36" s="148" t="s">
        <v>71</v>
      </c>
      <c r="S36" s="148">
        <v>0</v>
      </c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</row>
    <row r="37" spans="1:47" outlineLevel="1">
      <c r="A37" s="149"/>
      <c r="B37" s="153"/>
      <c r="C37" s="170" t="s">
        <v>104</v>
      </c>
      <c r="D37" s="194"/>
      <c r="E37" s="185">
        <v>59.51</v>
      </c>
      <c r="F37" s="201"/>
      <c r="G37" s="155"/>
      <c r="H37" s="180">
        <v>0</v>
      </c>
      <c r="I37" s="199"/>
      <c r="J37" s="148"/>
      <c r="K37" s="148"/>
      <c r="L37" s="148"/>
      <c r="M37" s="148"/>
      <c r="N37" s="148"/>
      <c r="O37" s="148"/>
      <c r="P37" s="148"/>
      <c r="Q37" s="148"/>
      <c r="R37" s="148" t="s">
        <v>71</v>
      </c>
      <c r="S37" s="148">
        <v>0</v>
      </c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</row>
    <row r="38" spans="1:47" ht="22.5" customHeight="1" outlineLevel="1">
      <c r="A38" s="149">
        <v>12</v>
      </c>
      <c r="B38" s="153" t="s">
        <v>105</v>
      </c>
      <c r="C38" s="169" t="s">
        <v>106</v>
      </c>
      <c r="D38" s="193" t="s">
        <v>102</v>
      </c>
      <c r="E38" s="155">
        <v>217.64</v>
      </c>
      <c r="F38" s="201"/>
      <c r="G38" s="155">
        <f>ROUND(E38*F38,2)</f>
        <v>0</v>
      </c>
      <c r="H38" s="180" t="s">
        <v>149</v>
      </c>
      <c r="I38" s="199"/>
      <c r="J38" s="148"/>
      <c r="K38" s="148"/>
      <c r="L38" s="148"/>
      <c r="M38" s="148"/>
      <c r="N38" s="148"/>
      <c r="O38" s="148"/>
      <c r="P38" s="148"/>
      <c r="Q38" s="148"/>
      <c r="R38" s="148" t="s">
        <v>69</v>
      </c>
      <c r="S38" s="148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</row>
    <row r="39" spans="1:47" outlineLevel="1">
      <c r="A39" s="149"/>
      <c r="B39" s="153"/>
      <c r="C39" s="170" t="s">
        <v>103</v>
      </c>
      <c r="D39" s="194"/>
      <c r="E39" s="185">
        <v>158.13</v>
      </c>
      <c r="F39" s="201"/>
      <c r="G39" s="155"/>
      <c r="H39" s="180">
        <v>0</v>
      </c>
      <c r="I39" s="199"/>
      <c r="J39" s="148"/>
      <c r="K39" s="148"/>
      <c r="L39" s="148"/>
      <c r="M39" s="148"/>
      <c r="N39" s="148"/>
      <c r="O39" s="148"/>
      <c r="P39" s="148"/>
      <c r="Q39" s="148"/>
      <c r="R39" s="148" t="s">
        <v>71</v>
      </c>
      <c r="S39" s="148">
        <v>0</v>
      </c>
      <c r="T39" s="148"/>
      <c r="U39" s="148"/>
      <c r="V39" s="148"/>
      <c r="W39" s="148"/>
      <c r="X39" s="148"/>
      <c r="Y39" s="148"/>
      <c r="Z39" s="148"/>
      <c r="AA39" s="148"/>
      <c r="AB39" s="148"/>
      <c r="AC39" s="148"/>
      <c r="AD39" s="148"/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</row>
    <row r="40" spans="1:47" outlineLevel="1">
      <c r="A40" s="149"/>
      <c r="B40" s="153"/>
      <c r="C40" s="170" t="s">
        <v>104</v>
      </c>
      <c r="D40" s="194"/>
      <c r="E40" s="185">
        <v>59.51</v>
      </c>
      <c r="F40" s="201"/>
      <c r="G40" s="155"/>
      <c r="H40" s="180">
        <v>0</v>
      </c>
      <c r="I40" s="199"/>
      <c r="J40" s="148"/>
      <c r="K40" s="148"/>
      <c r="L40" s="148"/>
      <c r="M40" s="148"/>
      <c r="N40" s="148"/>
      <c r="O40" s="148"/>
      <c r="P40" s="148"/>
      <c r="Q40" s="148"/>
      <c r="R40" s="148" t="s">
        <v>71</v>
      </c>
      <c r="S40" s="148">
        <v>0</v>
      </c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</row>
    <row r="41" spans="1:47" ht="22.5" outlineLevel="1">
      <c r="A41" s="149">
        <v>13</v>
      </c>
      <c r="B41" s="200" t="s">
        <v>151</v>
      </c>
      <c r="C41" s="169" t="s">
        <v>107</v>
      </c>
      <c r="D41" s="193" t="s">
        <v>68</v>
      </c>
      <c r="E41" s="155">
        <v>22.439999999999998</v>
      </c>
      <c r="F41" s="201"/>
      <c r="G41" s="155">
        <f>ROUND(E41*F41,2)</f>
        <v>0</v>
      </c>
      <c r="H41" s="180" t="s">
        <v>150</v>
      </c>
      <c r="I41" s="199"/>
      <c r="J41" s="148"/>
      <c r="K41" s="148"/>
      <c r="L41" s="148"/>
      <c r="M41" s="148"/>
      <c r="N41" s="148"/>
      <c r="O41" s="148"/>
      <c r="P41" s="148"/>
      <c r="Q41" s="148"/>
      <c r="R41" s="148" t="s">
        <v>69</v>
      </c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</row>
    <row r="42" spans="1:47" outlineLevel="1">
      <c r="A42" s="149"/>
      <c r="B42" s="153"/>
      <c r="C42" s="170" t="s">
        <v>108</v>
      </c>
      <c r="D42" s="194"/>
      <c r="E42" s="185">
        <v>13.38</v>
      </c>
      <c r="F42" s="201"/>
      <c r="G42" s="155"/>
      <c r="H42" s="180">
        <v>0</v>
      </c>
      <c r="I42" s="199"/>
      <c r="J42" s="148"/>
      <c r="K42" s="148"/>
      <c r="L42" s="148"/>
      <c r="M42" s="148"/>
      <c r="N42" s="148"/>
      <c r="O42" s="148"/>
      <c r="P42" s="148"/>
      <c r="Q42" s="148"/>
      <c r="R42" s="148" t="s">
        <v>71</v>
      </c>
      <c r="S42" s="148">
        <v>0</v>
      </c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</row>
    <row r="43" spans="1:47" outlineLevel="1">
      <c r="A43" s="149"/>
      <c r="B43" s="153"/>
      <c r="C43" s="170" t="s">
        <v>109</v>
      </c>
      <c r="D43" s="194"/>
      <c r="E43" s="185">
        <v>9.06</v>
      </c>
      <c r="F43" s="201"/>
      <c r="G43" s="155"/>
      <c r="H43" s="180">
        <v>0</v>
      </c>
      <c r="I43" s="199"/>
      <c r="J43" s="148"/>
      <c r="K43" s="148"/>
      <c r="L43" s="148"/>
      <c r="M43" s="148"/>
      <c r="N43" s="148"/>
      <c r="O43" s="148"/>
      <c r="P43" s="148"/>
      <c r="Q43" s="148"/>
      <c r="R43" s="148" t="s">
        <v>71</v>
      </c>
      <c r="S43" s="148">
        <v>0</v>
      </c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</row>
    <row r="44" spans="1:47" outlineLevel="1">
      <c r="A44" s="149">
        <v>14</v>
      </c>
      <c r="B44" s="153" t="s">
        <v>110</v>
      </c>
      <c r="C44" s="169" t="s">
        <v>111</v>
      </c>
      <c r="D44" s="193" t="s">
        <v>102</v>
      </c>
      <c r="E44" s="155">
        <v>30.78</v>
      </c>
      <c r="F44" s="201"/>
      <c r="G44" s="155">
        <f>ROUND(E44*F44,2)</f>
        <v>0</v>
      </c>
      <c r="H44" s="180" t="s">
        <v>149</v>
      </c>
      <c r="I44" s="199"/>
      <c r="J44" s="148"/>
      <c r="K44" s="148"/>
      <c r="L44" s="148"/>
      <c r="M44" s="148"/>
      <c r="N44" s="148"/>
      <c r="O44" s="148"/>
      <c r="P44" s="148"/>
      <c r="Q44" s="148"/>
      <c r="R44" s="148" t="s">
        <v>69</v>
      </c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</row>
    <row r="45" spans="1:47" outlineLevel="1">
      <c r="A45" s="149"/>
      <c r="B45" s="153"/>
      <c r="C45" s="170" t="s">
        <v>112</v>
      </c>
      <c r="D45" s="194"/>
      <c r="E45" s="185">
        <v>20.13</v>
      </c>
      <c r="F45" s="201"/>
      <c r="G45" s="155"/>
      <c r="H45" s="180">
        <v>0</v>
      </c>
      <c r="I45" s="199"/>
      <c r="J45" s="148"/>
      <c r="K45" s="148"/>
      <c r="L45" s="148"/>
      <c r="M45" s="148"/>
      <c r="N45" s="148"/>
      <c r="O45" s="148"/>
      <c r="P45" s="148"/>
      <c r="Q45" s="148"/>
      <c r="R45" s="148" t="s">
        <v>71</v>
      </c>
      <c r="S45" s="148">
        <v>0</v>
      </c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</row>
    <row r="46" spans="1:47" outlineLevel="1">
      <c r="A46" s="149"/>
      <c r="B46" s="153"/>
      <c r="C46" s="170" t="s">
        <v>113</v>
      </c>
      <c r="D46" s="194"/>
      <c r="E46" s="185">
        <v>10.65</v>
      </c>
      <c r="F46" s="201"/>
      <c r="G46" s="155"/>
      <c r="H46" s="180">
        <v>0</v>
      </c>
      <c r="I46" s="199"/>
      <c r="J46" s="148"/>
      <c r="K46" s="148"/>
      <c r="L46" s="148"/>
      <c r="M46" s="148"/>
      <c r="N46" s="148"/>
      <c r="O46" s="148"/>
      <c r="P46" s="148"/>
      <c r="Q46" s="148"/>
      <c r="R46" s="148" t="s">
        <v>71</v>
      </c>
      <c r="S46" s="148">
        <v>0</v>
      </c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</row>
    <row r="47" spans="1:47" outlineLevel="1">
      <c r="A47" s="149">
        <v>15</v>
      </c>
      <c r="B47" s="153" t="s">
        <v>114</v>
      </c>
      <c r="C47" s="169" t="s">
        <v>115</v>
      </c>
      <c r="D47" s="193" t="s">
        <v>102</v>
      </c>
      <c r="E47" s="155">
        <v>30.78</v>
      </c>
      <c r="F47" s="201"/>
      <c r="G47" s="155">
        <f>ROUND(E47*F47,2)</f>
        <v>0</v>
      </c>
      <c r="H47" s="180" t="s">
        <v>149</v>
      </c>
      <c r="I47" s="199"/>
      <c r="J47" s="148"/>
      <c r="K47" s="148"/>
      <c r="L47" s="148"/>
      <c r="M47" s="148"/>
      <c r="N47" s="148"/>
      <c r="O47" s="148"/>
      <c r="P47" s="148"/>
      <c r="Q47" s="148"/>
      <c r="R47" s="148" t="s">
        <v>69</v>
      </c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</row>
    <row r="48" spans="1:47" outlineLevel="1">
      <c r="A48" s="149"/>
      <c r="B48" s="153"/>
      <c r="C48" s="170" t="s">
        <v>112</v>
      </c>
      <c r="D48" s="194"/>
      <c r="E48" s="185">
        <v>20.13</v>
      </c>
      <c r="F48" s="201"/>
      <c r="G48" s="155"/>
      <c r="H48" s="180">
        <v>0</v>
      </c>
      <c r="I48" s="199"/>
      <c r="J48" s="148"/>
      <c r="K48" s="148"/>
      <c r="L48" s="148"/>
      <c r="M48" s="148"/>
      <c r="N48" s="148"/>
      <c r="O48" s="148"/>
      <c r="P48" s="148"/>
      <c r="Q48" s="148"/>
      <c r="R48" s="148" t="s">
        <v>71</v>
      </c>
      <c r="S48" s="148">
        <v>0</v>
      </c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</row>
    <row r="49" spans="1:47" outlineLevel="1">
      <c r="A49" s="149"/>
      <c r="B49" s="153"/>
      <c r="C49" s="170" t="s">
        <v>113</v>
      </c>
      <c r="D49" s="194"/>
      <c r="E49" s="185">
        <v>10.65</v>
      </c>
      <c r="F49" s="201"/>
      <c r="G49" s="155"/>
      <c r="H49" s="180">
        <v>0</v>
      </c>
      <c r="I49" s="199"/>
      <c r="J49" s="148"/>
      <c r="K49" s="148"/>
      <c r="L49" s="148"/>
      <c r="M49" s="148"/>
      <c r="N49" s="148"/>
      <c r="O49" s="148"/>
      <c r="P49" s="148"/>
      <c r="Q49" s="148"/>
      <c r="R49" s="148" t="s">
        <v>71</v>
      </c>
      <c r="S49" s="148">
        <v>0</v>
      </c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</row>
    <row r="50" spans="1:47" ht="22.5" customHeight="1" outlineLevel="1">
      <c r="A50" s="149">
        <v>16</v>
      </c>
      <c r="B50" s="153" t="s">
        <v>116</v>
      </c>
      <c r="C50" s="169" t="s">
        <v>117</v>
      </c>
      <c r="D50" s="193" t="s">
        <v>118</v>
      </c>
      <c r="E50" s="155">
        <v>5.5821000000000005</v>
      </c>
      <c r="F50" s="201"/>
      <c r="G50" s="155">
        <f>ROUND(E50*F50,2)</f>
        <v>0</v>
      </c>
      <c r="H50" s="180" t="s">
        <v>149</v>
      </c>
      <c r="I50" s="199"/>
      <c r="J50" s="148"/>
      <c r="K50" s="148"/>
      <c r="L50" s="148"/>
      <c r="M50" s="148"/>
      <c r="N50" s="148"/>
      <c r="O50" s="148"/>
      <c r="P50" s="148"/>
      <c r="Q50" s="148"/>
      <c r="R50" s="148" t="s">
        <v>69</v>
      </c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</row>
    <row r="51" spans="1:47" outlineLevel="1">
      <c r="A51" s="149"/>
      <c r="B51" s="153"/>
      <c r="C51" s="170" t="s">
        <v>119</v>
      </c>
      <c r="D51" s="194"/>
      <c r="E51" s="185">
        <v>5.5820999999999996</v>
      </c>
      <c r="F51" s="201"/>
      <c r="G51" s="155"/>
      <c r="H51" s="180">
        <v>0</v>
      </c>
      <c r="I51" s="199"/>
      <c r="J51" s="148"/>
      <c r="K51" s="148"/>
      <c r="L51" s="148"/>
      <c r="M51" s="148"/>
      <c r="N51" s="148"/>
      <c r="O51" s="148"/>
      <c r="P51" s="148"/>
      <c r="Q51" s="148"/>
      <c r="R51" s="148" t="s">
        <v>71</v>
      </c>
      <c r="S51" s="148">
        <v>0</v>
      </c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</row>
    <row r="52" spans="1:47" ht="22.5" outlineLevel="1">
      <c r="A52" s="149">
        <v>17</v>
      </c>
      <c r="B52" s="153" t="s">
        <v>120</v>
      </c>
      <c r="C52" s="169" t="s">
        <v>121</v>
      </c>
      <c r="D52" s="193" t="s">
        <v>122</v>
      </c>
      <c r="E52" s="155">
        <v>58.7</v>
      </c>
      <c r="F52" s="201"/>
      <c r="G52" s="155">
        <f>ROUND(E52*F52,2)</f>
        <v>0</v>
      </c>
      <c r="H52" s="180" t="s">
        <v>149</v>
      </c>
      <c r="I52" s="199"/>
      <c r="J52" s="148"/>
      <c r="K52" s="148"/>
      <c r="L52" s="148"/>
      <c r="M52" s="148"/>
      <c r="N52" s="148"/>
      <c r="O52" s="148"/>
      <c r="P52" s="148"/>
      <c r="Q52" s="148"/>
      <c r="R52" s="148" t="s">
        <v>123</v>
      </c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</row>
    <row r="53" spans="1:47" outlineLevel="1">
      <c r="A53" s="149"/>
      <c r="B53" s="153"/>
      <c r="C53" s="170" t="s">
        <v>124</v>
      </c>
      <c r="D53" s="194"/>
      <c r="E53" s="185">
        <v>27.9</v>
      </c>
      <c r="F53" s="201"/>
      <c r="G53" s="155"/>
      <c r="H53" s="180">
        <v>0</v>
      </c>
      <c r="I53" s="199"/>
      <c r="J53" s="148"/>
      <c r="K53" s="148"/>
      <c r="L53" s="148"/>
      <c r="M53" s="148"/>
      <c r="N53" s="148"/>
      <c r="O53" s="148"/>
      <c r="P53" s="148"/>
      <c r="Q53" s="148"/>
      <c r="R53" s="148" t="s">
        <v>71</v>
      </c>
      <c r="S53" s="148">
        <v>0</v>
      </c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</row>
    <row r="54" spans="1:47" outlineLevel="1">
      <c r="A54" s="149"/>
      <c r="B54" s="153"/>
      <c r="C54" s="170" t="s">
        <v>125</v>
      </c>
      <c r="D54" s="194"/>
      <c r="E54" s="185">
        <v>15.8</v>
      </c>
      <c r="F54" s="201"/>
      <c r="G54" s="155"/>
      <c r="H54" s="180">
        <v>0</v>
      </c>
      <c r="I54" s="199"/>
      <c r="J54" s="148"/>
      <c r="K54" s="148"/>
      <c r="L54" s="148"/>
      <c r="M54" s="148"/>
      <c r="N54" s="148"/>
      <c r="O54" s="148"/>
      <c r="P54" s="148"/>
      <c r="Q54" s="148"/>
      <c r="R54" s="148" t="s">
        <v>71</v>
      </c>
      <c r="S54" s="148">
        <v>0</v>
      </c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</row>
    <row r="55" spans="1:47" outlineLevel="1">
      <c r="A55" s="149"/>
      <c r="B55" s="153"/>
      <c r="C55" s="170" t="s">
        <v>126</v>
      </c>
      <c r="D55" s="194"/>
      <c r="E55" s="185">
        <v>15</v>
      </c>
      <c r="F55" s="201"/>
      <c r="G55" s="155"/>
      <c r="H55" s="180">
        <v>0</v>
      </c>
      <c r="I55" s="199"/>
      <c r="J55" s="148"/>
      <c r="K55" s="148"/>
      <c r="L55" s="148"/>
      <c r="M55" s="148"/>
      <c r="N55" s="148"/>
      <c r="O55" s="148"/>
      <c r="P55" s="148"/>
      <c r="Q55" s="148"/>
      <c r="R55" s="148" t="s">
        <v>71</v>
      </c>
      <c r="S55" s="148">
        <v>0</v>
      </c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</row>
    <row r="56" spans="1:47" outlineLevel="1">
      <c r="A56" s="149">
        <v>18</v>
      </c>
      <c r="B56" s="153" t="s">
        <v>127</v>
      </c>
      <c r="C56" s="169" t="s">
        <v>128</v>
      </c>
      <c r="D56" s="193" t="s">
        <v>102</v>
      </c>
      <c r="E56" s="155">
        <v>129.14000000000001</v>
      </c>
      <c r="F56" s="201"/>
      <c r="G56" s="155">
        <f>ROUND(E56*F56,2)</f>
        <v>0</v>
      </c>
      <c r="H56" s="180" t="s">
        <v>149</v>
      </c>
      <c r="I56" s="199"/>
      <c r="J56" s="148"/>
      <c r="K56" s="148"/>
      <c r="L56" s="148"/>
      <c r="M56" s="148"/>
      <c r="N56" s="148"/>
      <c r="O56" s="148"/>
      <c r="P56" s="148"/>
      <c r="Q56" s="148"/>
      <c r="R56" s="148" t="s">
        <v>69</v>
      </c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</row>
    <row r="57" spans="1:47" outlineLevel="1">
      <c r="A57" s="149"/>
      <c r="B57" s="153"/>
      <c r="C57" s="172" t="s">
        <v>129</v>
      </c>
      <c r="D57" s="196"/>
      <c r="E57" s="186"/>
      <c r="F57" s="201"/>
      <c r="G57" s="155"/>
      <c r="H57" s="180">
        <v>0</v>
      </c>
      <c r="I57" s="199"/>
      <c r="J57" s="148"/>
      <c r="K57" s="148"/>
      <c r="L57" s="148"/>
      <c r="M57" s="148"/>
      <c r="N57" s="148"/>
      <c r="O57" s="148"/>
      <c r="P57" s="148"/>
      <c r="Q57" s="148"/>
      <c r="R57" s="148" t="s">
        <v>71</v>
      </c>
      <c r="S57" s="148">
        <v>2</v>
      </c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</row>
    <row r="58" spans="1:47" outlineLevel="1">
      <c r="A58" s="149"/>
      <c r="B58" s="153"/>
      <c r="C58" s="173" t="s">
        <v>130</v>
      </c>
      <c r="D58" s="196"/>
      <c r="E58" s="186">
        <v>27.9</v>
      </c>
      <c r="F58" s="201"/>
      <c r="G58" s="155"/>
      <c r="H58" s="180">
        <v>0</v>
      </c>
      <c r="I58" s="199"/>
      <c r="J58" s="148"/>
      <c r="K58" s="148"/>
      <c r="L58" s="148"/>
      <c r="M58" s="148"/>
      <c r="N58" s="148"/>
      <c r="O58" s="148"/>
      <c r="P58" s="148"/>
      <c r="Q58" s="148"/>
      <c r="R58" s="148" t="s">
        <v>71</v>
      </c>
      <c r="S58" s="148">
        <v>2</v>
      </c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</row>
    <row r="59" spans="1:47" outlineLevel="1">
      <c r="A59" s="149"/>
      <c r="B59" s="153"/>
      <c r="C59" s="173" t="s">
        <v>131</v>
      </c>
      <c r="D59" s="196"/>
      <c r="E59" s="186">
        <v>15.8</v>
      </c>
      <c r="F59" s="201"/>
      <c r="G59" s="155"/>
      <c r="H59" s="180">
        <v>0</v>
      </c>
      <c r="I59" s="199"/>
      <c r="J59" s="148"/>
      <c r="K59" s="148"/>
      <c r="L59" s="148"/>
      <c r="M59" s="148"/>
      <c r="N59" s="148"/>
      <c r="O59" s="148"/>
      <c r="P59" s="148"/>
      <c r="Q59" s="148"/>
      <c r="R59" s="148" t="s">
        <v>71</v>
      </c>
      <c r="S59" s="148">
        <v>2</v>
      </c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</row>
    <row r="60" spans="1:47" outlineLevel="1">
      <c r="A60" s="149"/>
      <c r="B60" s="153"/>
      <c r="C60" s="173" t="s">
        <v>132</v>
      </c>
      <c r="D60" s="196"/>
      <c r="E60" s="186">
        <v>15</v>
      </c>
      <c r="F60" s="201"/>
      <c r="G60" s="155"/>
      <c r="H60" s="180">
        <v>0</v>
      </c>
      <c r="I60" s="199"/>
      <c r="J60" s="148"/>
      <c r="K60" s="148"/>
      <c r="L60" s="148"/>
      <c r="M60" s="148"/>
      <c r="N60" s="148"/>
      <c r="O60" s="148"/>
      <c r="P60" s="148"/>
      <c r="Q60" s="148"/>
      <c r="R60" s="148" t="s">
        <v>71</v>
      </c>
      <c r="S60" s="148">
        <v>2</v>
      </c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</row>
    <row r="61" spans="1:47" outlineLevel="1">
      <c r="A61" s="149"/>
      <c r="B61" s="153"/>
      <c r="C61" s="172" t="s">
        <v>133</v>
      </c>
      <c r="D61" s="196"/>
      <c r="E61" s="186"/>
      <c r="F61" s="201"/>
      <c r="G61" s="155"/>
      <c r="H61" s="180">
        <v>0</v>
      </c>
      <c r="I61" s="199"/>
      <c r="J61" s="148"/>
      <c r="K61" s="148"/>
      <c r="L61" s="148"/>
      <c r="M61" s="148"/>
      <c r="N61" s="148"/>
      <c r="O61" s="148"/>
      <c r="P61" s="148"/>
      <c r="Q61" s="148"/>
      <c r="R61" s="148" t="s">
        <v>71</v>
      </c>
      <c r="S61" s="148">
        <v>0</v>
      </c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</row>
    <row r="62" spans="1:47" outlineLevel="1">
      <c r="A62" s="149"/>
      <c r="B62" s="153"/>
      <c r="C62" s="170" t="s">
        <v>134</v>
      </c>
      <c r="D62" s="194"/>
      <c r="E62" s="185">
        <v>129.13999999999999</v>
      </c>
      <c r="F62" s="201"/>
      <c r="G62" s="155"/>
      <c r="H62" s="180">
        <v>0</v>
      </c>
      <c r="I62" s="199"/>
      <c r="J62" s="148"/>
      <c r="K62" s="148"/>
      <c r="L62" s="148"/>
      <c r="M62" s="148"/>
      <c r="N62" s="148"/>
      <c r="O62" s="148"/>
      <c r="P62" s="148"/>
      <c r="Q62" s="148"/>
      <c r="R62" s="148" t="s">
        <v>71</v>
      </c>
      <c r="S62" s="148">
        <v>0</v>
      </c>
      <c r="T62" s="148"/>
      <c r="U62" s="148"/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</row>
    <row r="63" spans="1:47" outlineLevel="1">
      <c r="A63" s="149">
        <v>19</v>
      </c>
      <c r="B63" s="153" t="s">
        <v>135</v>
      </c>
      <c r="C63" s="169" t="s">
        <v>136</v>
      </c>
      <c r="D63" s="193" t="s">
        <v>102</v>
      </c>
      <c r="E63" s="155">
        <v>142.05000000000001</v>
      </c>
      <c r="F63" s="201"/>
      <c r="G63" s="155">
        <f>ROUND(E63*F63,2)</f>
        <v>0</v>
      </c>
      <c r="H63" s="180" t="s">
        <v>149</v>
      </c>
      <c r="I63" s="199"/>
      <c r="J63" s="148"/>
      <c r="K63" s="148"/>
      <c r="L63" s="148"/>
      <c r="M63" s="148"/>
      <c r="N63" s="148"/>
      <c r="O63" s="148"/>
      <c r="P63" s="148"/>
      <c r="Q63" s="148"/>
      <c r="R63" s="148" t="s">
        <v>137</v>
      </c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</row>
    <row r="64" spans="1:47" outlineLevel="1">
      <c r="A64" s="149"/>
      <c r="B64" s="153"/>
      <c r="C64" s="172" t="s">
        <v>129</v>
      </c>
      <c r="D64" s="196"/>
      <c r="E64" s="186"/>
      <c r="F64" s="201"/>
      <c r="G64" s="155"/>
      <c r="H64" s="180">
        <v>0</v>
      </c>
      <c r="I64" s="199"/>
      <c r="J64" s="148"/>
      <c r="K64" s="148"/>
      <c r="L64" s="148"/>
      <c r="M64" s="148"/>
      <c r="N64" s="148"/>
      <c r="O64" s="148"/>
      <c r="P64" s="148"/>
      <c r="Q64" s="148"/>
      <c r="R64" s="148" t="s">
        <v>71</v>
      </c>
      <c r="S64" s="148">
        <v>2</v>
      </c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</row>
    <row r="65" spans="1:47" outlineLevel="1">
      <c r="A65" s="149"/>
      <c r="B65" s="153"/>
      <c r="C65" s="173" t="s">
        <v>130</v>
      </c>
      <c r="D65" s="196"/>
      <c r="E65" s="186">
        <v>27.9</v>
      </c>
      <c r="F65" s="201"/>
      <c r="G65" s="155"/>
      <c r="H65" s="180">
        <v>0</v>
      </c>
      <c r="I65" s="199"/>
      <c r="J65" s="148"/>
      <c r="K65" s="148"/>
      <c r="L65" s="148"/>
      <c r="M65" s="148"/>
      <c r="N65" s="148"/>
      <c r="O65" s="148"/>
      <c r="P65" s="148"/>
      <c r="Q65" s="148"/>
      <c r="R65" s="148" t="s">
        <v>71</v>
      </c>
      <c r="S65" s="148">
        <v>2</v>
      </c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</row>
    <row r="66" spans="1:47" outlineLevel="1">
      <c r="A66" s="149"/>
      <c r="B66" s="153"/>
      <c r="C66" s="173" t="s">
        <v>131</v>
      </c>
      <c r="D66" s="196"/>
      <c r="E66" s="186">
        <v>15.8</v>
      </c>
      <c r="F66" s="201"/>
      <c r="G66" s="155"/>
      <c r="H66" s="180">
        <v>0</v>
      </c>
      <c r="I66" s="199"/>
      <c r="J66" s="148"/>
      <c r="K66" s="148"/>
      <c r="L66" s="148"/>
      <c r="M66" s="148"/>
      <c r="N66" s="148"/>
      <c r="O66" s="148"/>
      <c r="P66" s="148"/>
      <c r="Q66" s="148"/>
      <c r="R66" s="148" t="s">
        <v>71</v>
      </c>
      <c r="S66" s="148">
        <v>2</v>
      </c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</row>
    <row r="67" spans="1:47" outlineLevel="1">
      <c r="A67" s="149"/>
      <c r="B67" s="153"/>
      <c r="C67" s="173" t="s">
        <v>132</v>
      </c>
      <c r="D67" s="196"/>
      <c r="E67" s="186">
        <v>15</v>
      </c>
      <c r="F67" s="201"/>
      <c r="G67" s="155"/>
      <c r="H67" s="180">
        <v>0</v>
      </c>
      <c r="I67" s="199"/>
      <c r="J67" s="148"/>
      <c r="K67" s="148"/>
      <c r="L67" s="148"/>
      <c r="M67" s="148"/>
      <c r="N67" s="148"/>
      <c r="O67" s="148"/>
      <c r="P67" s="148"/>
      <c r="Q67" s="148"/>
      <c r="R67" s="148" t="s">
        <v>71</v>
      </c>
      <c r="S67" s="148">
        <v>2</v>
      </c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</row>
    <row r="68" spans="1:47" outlineLevel="1">
      <c r="A68" s="149"/>
      <c r="B68" s="153"/>
      <c r="C68" s="172" t="s">
        <v>133</v>
      </c>
      <c r="D68" s="196"/>
      <c r="E68" s="186"/>
      <c r="F68" s="201"/>
      <c r="G68" s="155"/>
      <c r="H68" s="180">
        <v>0</v>
      </c>
      <c r="I68" s="199"/>
      <c r="J68" s="148"/>
      <c r="K68" s="148"/>
      <c r="L68" s="148"/>
      <c r="M68" s="148"/>
      <c r="N68" s="148"/>
      <c r="O68" s="148"/>
      <c r="P68" s="148"/>
      <c r="Q68" s="148"/>
      <c r="R68" s="148" t="s">
        <v>71</v>
      </c>
      <c r="S68" s="148">
        <v>0</v>
      </c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</row>
    <row r="69" spans="1:47" outlineLevel="1">
      <c r="A69" s="149"/>
      <c r="B69" s="153"/>
      <c r="C69" s="170" t="s">
        <v>161</v>
      </c>
      <c r="D69" s="194"/>
      <c r="E69" s="185">
        <v>142.05000000000001</v>
      </c>
      <c r="F69" s="201"/>
      <c r="G69" s="155"/>
      <c r="H69" s="180">
        <v>0</v>
      </c>
      <c r="I69" s="199"/>
      <c r="J69" s="148"/>
      <c r="K69" s="148"/>
      <c r="L69" s="148"/>
      <c r="M69" s="148"/>
      <c r="N69" s="148"/>
      <c r="O69" s="148"/>
      <c r="P69" s="148"/>
      <c r="Q69" s="148"/>
      <c r="R69" s="148" t="s">
        <v>71</v>
      </c>
      <c r="S69" s="148">
        <v>0</v>
      </c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</row>
    <row r="70" spans="1:47" outlineLevel="1">
      <c r="A70" s="149">
        <v>20</v>
      </c>
      <c r="B70" s="153" t="s">
        <v>138</v>
      </c>
      <c r="C70" s="169" t="s">
        <v>139</v>
      </c>
      <c r="D70" s="193" t="s">
        <v>68</v>
      </c>
      <c r="E70" s="155">
        <v>8.8049999999999997</v>
      </c>
      <c r="F70" s="201"/>
      <c r="G70" s="155">
        <f>ROUND(E70*F70,2)</f>
        <v>0</v>
      </c>
      <c r="H70" s="180" t="s">
        <v>149</v>
      </c>
      <c r="I70" s="199"/>
      <c r="J70" s="148"/>
      <c r="K70" s="148"/>
      <c r="L70" s="148"/>
      <c r="M70" s="148"/>
      <c r="N70" s="148"/>
      <c r="O70" s="148"/>
      <c r="P70" s="148"/>
      <c r="Q70" s="148"/>
      <c r="R70" s="148" t="s">
        <v>69</v>
      </c>
      <c r="S70" s="148"/>
      <c r="T70" s="148"/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</row>
    <row r="71" spans="1:47" outlineLevel="1">
      <c r="A71" s="149"/>
      <c r="B71" s="153"/>
      <c r="C71" s="172" t="s">
        <v>129</v>
      </c>
      <c r="D71" s="196"/>
      <c r="E71" s="186"/>
      <c r="F71" s="201"/>
      <c r="G71" s="155"/>
      <c r="H71" s="180">
        <v>0</v>
      </c>
      <c r="I71" s="199"/>
      <c r="J71" s="148"/>
      <c r="K71" s="148"/>
      <c r="L71" s="148"/>
      <c r="M71" s="148"/>
      <c r="N71" s="148"/>
      <c r="O71" s="148"/>
      <c r="P71" s="148"/>
      <c r="Q71" s="148"/>
      <c r="R71" s="148" t="s">
        <v>71</v>
      </c>
      <c r="S71" s="148">
        <v>2</v>
      </c>
      <c r="T71" s="148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</row>
    <row r="72" spans="1:47" outlineLevel="1">
      <c r="A72" s="149"/>
      <c r="B72" s="153"/>
      <c r="C72" s="173" t="s">
        <v>130</v>
      </c>
      <c r="D72" s="196"/>
      <c r="E72" s="186">
        <v>27.9</v>
      </c>
      <c r="F72" s="201"/>
      <c r="G72" s="155"/>
      <c r="H72" s="180">
        <v>0</v>
      </c>
      <c r="I72" s="199"/>
      <c r="J72" s="148"/>
      <c r="K72" s="148"/>
      <c r="L72" s="148"/>
      <c r="M72" s="148"/>
      <c r="N72" s="148"/>
      <c r="O72" s="148"/>
      <c r="P72" s="148"/>
      <c r="Q72" s="148"/>
      <c r="R72" s="148" t="s">
        <v>71</v>
      </c>
      <c r="S72" s="148">
        <v>2</v>
      </c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</row>
    <row r="73" spans="1:47" outlineLevel="1">
      <c r="A73" s="149"/>
      <c r="B73" s="153"/>
      <c r="C73" s="173" t="s">
        <v>131</v>
      </c>
      <c r="D73" s="196"/>
      <c r="E73" s="186">
        <v>15.8</v>
      </c>
      <c r="F73" s="201"/>
      <c r="G73" s="155"/>
      <c r="H73" s="180">
        <v>0</v>
      </c>
      <c r="I73" s="199"/>
      <c r="J73" s="148"/>
      <c r="K73" s="148"/>
      <c r="L73" s="148"/>
      <c r="M73" s="148"/>
      <c r="N73" s="148"/>
      <c r="O73" s="148"/>
      <c r="P73" s="148"/>
      <c r="Q73" s="148"/>
      <c r="R73" s="148" t="s">
        <v>71</v>
      </c>
      <c r="S73" s="148">
        <v>2</v>
      </c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</row>
    <row r="74" spans="1:47" outlineLevel="1">
      <c r="A74" s="149"/>
      <c r="B74" s="153"/>
      <c r="C74" s="173" t="s">
        <v>132</v>
      </c>
      <c r="D74" s="196"/>
      <c r="E74" s="186">
        <v>15</v>
      </c>
      <c r="F74" s="201"/>
      <c r="G74" s="155"/>
      <c r="H74" s="180">
        <v>0</v>
      </c>
      <c r="I74" s="199"/>
      <c r="J74" s="148"/>
      <c r="K74" s="148"/>
      <c r="L74" s="148"/>
      <c r="M74" s="148"/>
      <c r="N74" s="148"/>
      <c r="O74" s="148"/>
      <c r="P74" s="148"/>
      <c r="Q74" s="148"/>
      <c r="R74" s="148" t="s">
        <v>71</v>
      </c>
      <c r="S74" s="148">
        <v>2</v>
      </c>
      <c r="T74" s="148"/>
      <c r="U74" s="148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</row>
    <row r="75" spans="1:47" outlineLevel="1">
      <c r="A75" s="149"/>
      <c r="B75" s="153"/>
      <c r="C75" s="172" t="s">
        <v>133</v>
      </c>
      <c r="D75" s="196"/>
      <c r="E75" s="186"/>
      <c r="F75" s="201"/>
      <c r="G75" s="155"/>
      <c r="H75" s="180">
        <v>0</v>
      </c>
      <c r="I75" s="199"/>
      <c r="J75" s="148"/>
      <c r="K75" s="148"/>
      <c r="L75" s="148"/>
      <c r="M75" s="148"/>
      <c r="N75" s="148"/>
      <c r="O75" s="148"/>
      <c r="P75" s="148"/>
      <c r="Q75" s="148"/>
      <c r="R75" s="148" t="s">
        <v>71</v>
      </c>
      <c r="S75" s="148">
        <v>0</v>
      </c>
      <c r="T75" s="148"/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</row>
    <row r="76" spans="1:47" outlineLevel="1">
      <c r="A76" s="149"/>
      <c r="B76" s="153"/>
      <c r="C76" s="170" t="s">
        <v>140</v>
      </c>
      <c r="D76" s="194"/>
      <c r="E76" s="185">
        <v>8.8049999999999997</v>
      </c>
      <c r="F76" s="201"/>
      <c r="G76" s="155"/>
      <c r="H76" s="180">
        <v>0</v>
      </c>
      <c r="I76" s="199"/>
      <c r="J76" s="148"/>
      <c r="K76" s="148"/>
      <c r="L76" s="148"/>
      <c r="M76" s="148"/>
      <c r="N76" s="148"/>
      <c r="O76" s="148"/>
      <c r="P76" s="148"/>
      <c r="Q76" s="148"/>
      <c r="R76" s="148" t="s">
        <v>71</v>
      </c>
      <c r="S76" s="148">
        <v>0</v>
      </c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</row>
    <row r="77" spans="1:47">
      <c r="A77" s="150" t="s">
        <v>66</v>
      </c>
      <c r="B77" s="154" t="s">
        <v>48</v>
      </c>
      <c r="C77" s="171" t="s">
        <v>49</v>
      </c>
      <c r="D77" s="195"/>
      <c r="E77" s="156"/>
      <c r="F77" s="202"/>
      <c r="G77" s="156">
        <f>SUMIF(R78:R79,"&lt;&gt;NOR",G78:G79)</f>
        <v>0</v>
      </c>
      <c r="H77" s="181"/>
      <c r="I77" s="199"/>
      <c r="R77" t="s">
        <v>67</v>
      </c>
    </row>
    <row r="78" spans="1:47" outlineLevel="1">
      <c r="A78" s="149">
        <v>21</v>
      </c>
      <c r="B78" s="153" t="s">
        <v>141</v>
      </c>
      <c r="C78" s="169" t="s">
        <v>142</v>
      </c>
      <c r="D78" s="193" t="s">
        <v>118</v>
      </c>
      <c r="E78" s="155">
        <v>223.62</v>
      </c>
      <c r="F78" s="201"/>
      <c r="G78" s="155">
        <f>ROUND(E78*F78,2)</f>
        <v>0</v>
      </c>
      <c r="H78" s="180" t="s">
        <v>149</v>
      </c>
      <c r="I78" s="199"/>
      <c r="J78" s="148"/>
      <c r="K78" s="148"/>
      <c r="L78" s="148"/>
      <c r="M78" s="148"/>
      <c r="N78" s="148"/>
      <c r="O78" s="148"/>
      <c r="P78" s="148"/>
      <c r="Q78" s="148"/>
      <c r="R78" s="148" t="s">
        <v>69</v>
      </c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</row>
    <row r="79" spans="1:47" outlineLevel="1">
      <c r="A79" s="162"/>
      <c r="B79" s="163"/>
      <c r="C79" s="174" t="s">
        <v>143</v>
      </c>
      <c r="D79" s="197"/>
      <c r="E79" s="187">
        <v>223.62</v>
      </c>
      <c r="F79" s="203"/>
      <c r="G79" s="164"/>
      <c r="H79" s="182"/>
      <c r="I79" s="148"/>
      <c r="J79" s="148"/>
      <c r="K79" s="148"/>
      <c r="L79" s="148"/>
      <c r="M79" s="148"/>
      <c r="N79" s="148"/>
      <c r="O79" s="148"/>
      <c r="P79" s="148"/>
      <c r="Q79" s="148"/>
      <c r="R79" s="148" t="s">
        <v>71</v>
      </c>
      <c r="S79" s="148">
        <v>0</v>
      </c>
      <c r="T79" s="148"/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</row>
    <row r="80" spans="1:47">
      <c r="A80" s="6"/>
      <c r="B80" s="7" t="s">
        <v>144</v>
      </c>
      <c r="C80" s="175" t="s">
        <v>144</v>
      </c>
      <c r="D80" s="9"/>
      <c r="E80" s="188"/>
      <c r="F80" s="6"/>
      <c r="G80" s="6"/>
      <c r="H80" s="9"/>
      <c r="P80">
        <v>15</v>
      </c>
      <c r="Q80">
        <v>21</v>
      </c>
    </row>
    <row r="81" spans="1:18">
      <c r="A81" s="165"/>
      <c r="B81" s="166" t="s">
        <v>28</v>
      </c>
      <c r="C81" s="176" t="s">
        <v>144</v>
      </c>
      <c r="D81" s="198"/>
      <c r="E81" s="189"/>
      <c r="F81" s="167"/>
      <c r="G81" s="168">
        <f>G8+G28+G77</f>
        <v>0</v>
      </c>
      <c r="H81" s="9"/>
      <c r="P81" t="e">
        <f>SUMIF(#REF!,P80,G7:G79)</f>
        <v>#REF!</v>
      </c>
      <c r="Q81" t="e">
        <f>SUMIF(#REF!,Q80,G7:G79)</f>
        <v>#REF!</v>
      </c>
      <c r="R81" t="s">
        <v>145</v>
      </c>
    </row>
  </sheetData>
  <sheetProtection password="CCE1" sheet="1" objects="1" scenarios="1"/>
  <protectedRanges>
    <protectedRange sqref="F9:F79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2019-01-15T14:22:26Z</dcterms:modified>
</cp:coreProperties>
</file>