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'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Pol'!$A$1:$H$98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98" i="12"/>
  <c r="F39" i="1" s="1"/>
  <c r="Q98" i="12"/>
  <c r="G39" i="1" s="1"/>
  <c r="G40" s="1"/>
  <c r="G9" i="12"/>
  <c r="G19"/>
  <c r="G29"/>
  <c r="G39"/>
  <c r="G41"/>
  <c r="G51"/>
  <c r="G61"/>
  <c r="G63"/>
  <c r="G65"/>
  <c r="G67"/>
  <c r="G69"/>
  <c r="G71"/>
  <c r="I48" i="1" s="1"/>
  <c r="G72" i="12"/>
  <c r="G75"/>
  <c r="G77"/>
  <c r="G86"/>
  <c r="G88"/>
  <c r="G90"/>
  <c r="G92"/>
  <c r="G95"/>
  <c r="G94" s="1"/>
  <c r="I50" i="1" s="1"/>
  <c r="I20"/>
  <c r="I19"/>
  <c r="I18"/>
  <c r="I17"/>
  <c r="G27"/>
  <c r="J28"/>
  <c r="J26"/>
  <c r="G38"/>
  <c r="F38"/>
  <c r="H32"/>
  <c r="J23"/>
  <c r="J24"/>
  <c r="J25"/>
  <c r="J27"/>
  <c r="E24"/>
  <c r="E26"/>
  <c r="H39" l="1"/>
  <c r="H40" s="1"/>
  <c r="F40"/>
  <c r="G24"/>
  <c r="G28"/>
  <c r="G74" i="12"/>
  <c r="I49" i="1" s="1"/>
  <c r="G8" i="12"/>
  <c r="I39" i="1"/>
  <c r="I40" s="1"/>
  <c r="J39" s="1"/>
  <c r="J40" s="1"/>
  <c r="I47" l="1"/>
  <c r="G98" i="12"/>
  <c r="I16" i="1" l="1"/>
  <c r="I21" s="1"/>
  <c r="G25" s="1"/>
  <c r="I51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<sst xmlns="http://schemas.openxmlformats.org/spreadsheetml/2006/main" count="348" uniqueCount="155">
  <si>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</si>
  <si>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</si>
  <si>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</si>
  <si>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</si>
  <si>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</si>
  <si>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</si>
  <si>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</si>
  <si>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</si>
  <si>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</si>
  <si>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</si>
  <si>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</si>
  <si>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</si>
  <si>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</si>
  <si>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</si>
  <si>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</si>
  <si>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</si>
  <si>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</si>
  <si>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</si>
  <si>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</si>
  <si>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</si>
  <si>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</si>
  <si>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</si>
  <si>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</si>
  <si>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</si>
  <si>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</si>
  <si>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</si>
  <si>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</si>
  <si>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</si>
  <si>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</si>
  <si>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</si>
  <si>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</si>
  <si>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</si>
  <si>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</si>
  <si>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</si>
  <si>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</si>
  <si>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</si>
  <si>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</si>
  <si>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</si>
  <si>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</si>
  <si>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</si>
  <si>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IO 100 - Příprava území, terénní úpravy, bourací práce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</si>
  <si>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</si>
  <si>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</si>
  <si>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</si>
  <si>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</si>
  <si>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</si>
  <si>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</si>
  <si>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</si>
  <si>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</si>
  <si>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98</t>
  </si>
  <si>
    <t>Demolice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</si>
  <si>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</si>
  <si>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</si>
  <si>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</si>
  <si>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</si>
  <si>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</si>
  <si>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</si>
  <si>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</si>
  <si>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</si>
  <si>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</si>
  <si>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</si>
  <si>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</si>
  <si>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</si>
  <si>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</si>
  <si>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</si>
  <si>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</si>
  <si>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</si>
  <si>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</si>
  <si>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</si>
  <si>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</si>
  <si>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</si>
  <si>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m3</t>
  </si>
  <si>
    <t>POL1_0</t>
  </si>
  <si>
    <t>Začátek provozního součtu</t>
  </si>
  <si>
    <t>VV</t>
  </si>
  <si>
    <t xml:space="preserve">  dle řezů:</t>
  </si>
  <si>
    <t xml:space="preserve">  řez 02:18*29</t>
  </si>
  <si>
    <t xml:space="preserve">  řez 03:27*20</t>
  </si>
  <si>
    <t xml:space="preserve">  řez 04:47*12</t>
  </si>
  <si>
    <t xml:space="preserve">  řez 05:41*10+7*16</t>
  </si>
  <si>
    <t xml:space="preserve">  řez 06:70*5</t>
  </si>
  <si>
    <t>Konec provozního součtu</t>
  </si>
  <si>
    <t>2498*1</t>
  </si>
  <si>
    <t>161101102R00</t>
  </si>
  <si>
    <t>Svislé přemístění výkopku z hor.1-4 do 4,0 m</t>
  </si>
  <si>
    <t>162301102R00</t>
  </si>
  <si>
    <t>Vodorovné přemístění výkopku z hor.1-4 do 1000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</si>
  <si>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</si>
  <si>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</si>
  <si>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</si>
  <si>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</si>
  <si>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199000002R0X</t>
  </si>
  <si>
    <t>Poplatek za skládku horniny 1- 4</t>
  </si>
  <si>
    <t>181101102R00</t>
  </si>
  <si>
    <t>m2</t>
  </si>
  <si>
    <t>pláň:1464*1</t>
  </si>
  <si>
    <t>151822401R00</t>
  </si>
  <si>
    <t>Vrty pro zápory nezap.do 380 mm hl.0-5 m hor.4</t>
  </si>
  <si>
    <t>m</t>
  </si>
  <si>
    <t>pažící stěna:2,8*4</t>
  </si>
  <si>
    <t>151823101R00</t>
  </si>
  <si>
    <t>Osazení zápor ocelových jednoduchých do dl. 8 m</t>
  </si>
  <si>
    <t>13388440R</t>
  </si>
  <si>
    <t>Tyč průřezu HEB160, střední, jakost oceli S235, 11375</t>
  </si>
  <si>
    <t>t</t>
  </si>
  <si>
    <t>POL3_0</t>
  </si>
  <si>
    <t>pažící stěna:2,8*4*42,6/1000</t>
  </si>
  <si>
    <t>151825101R00</t>
  </si>
  <si>
    <t>Pažiny z dřevěných fošen tl. 6 cm</t>
  </si>
  <si>
    <t>pažící stěna:1,8*6</t>
  </si>
  <si>
    <t>224321211R00</t>
  </si>
  <si>
    <t>Výplň pilot z ŽB C25/30 XA2, cem.portland.bez susp</t>
  </si>
  <si>
    <t>pažící stěna:3,14*0,19*0,19*1*4</t>
  </si>
  <si>
    <t>965042141R00</t>
  </si>
  <si>
    <t>Bourání mazanin betonových tl. 10 cm, nad 4 m2</t>
  </si>
  <si>
    <t>zpevněné plochy:0,1*63</t>
  </si>
  <si>
    <t>981011313R00</t>
  </si>
  <si>
    <t>Demolice budov, zdivo, podíl konstr. do 20 %, MVC</t>
  </si>
  <si>
    <t>stávající objekty:</t>
  </si>
  <si>
    <t>SO 01:4*(235+84)+2,03*(235+84)/2</t>
  </si>
  <si>
    <t>SO 02:4*67+2,73*67/2</t>
  </si>
  <si>
    <t>SO 03:4*95</t>
  </si>
  <si>
    <t>SO 04:4,5*98</t>
  </si>
  <si>
    <t>SO 05:4*25</t>
  </si>
  <si>
    <t>SO 06:4*8</t>
  </si>
  <si>
    <t>SO 07:4*1</t>
  </si>
  <si>
    <t>98.1</t>
  </si>
  <si>
    <t>Demontáž konstrukce vinohradu,sloupky,dráty, kotvení,doplňky,detaily</t>
  </si>
  <si>
    <t>vinohrad:329*1</t>
  </si>
  <si>
    <t>979083117R00</t>
  </si>
  <si>
    <t>Vodorovné přemístění suti na skládku do 6000 m</t>
  </si>
  <si>
    <t>1149,7*1</t>
  </si>
  <si>
    <t>979083191R00</t>
  </si>
  <si>
    <t>Příplatek za dalších započatých 1000 m nad 6000 m</t>
  </si>
  <si>
    <t>979999998R00</t>
  </si>
  <si>
    <t>Poplatek za skládku suti 5% příměsí</t>
  </si>
  <si>
    <t>998981123R00</t>
  </si>
  <si>
    <t>Přesun hmot demolice postup. rozebíráním v. do 21m</t>
  </si>
  <si>
    <t>5,54*1</t>
  </si>
  <si>
    <t/>
  </si>
  <si>
    <t>SUM</t>
  </si>
  <si>
    <t>MŠ Nosislav</t>
  </si>
  <si>
    <t>Arch. stav. část</t>
  </si>
  <si>
    <t>RTS I/2017</t>
  </si>
  <si>
    <t>vlastní</t>
  </si>
  <si>
    <t>JKSO : 801.31</t>
  </si>
  <si>
    <t>CPV : 45214230-1</t>
  </si>
  <si>
    <t>CZ - CC : 126311</t>
  </si>
  <si>
    <t>Úprava pláně v zářezech v hor. 1-4, se zhutněním, 45MPa</t>
  </si>
  <si>
    <t>131201114R00</t>
  </si>
  <si>
    <t>Hloubení nezapaž. jam hor.3 nad 10000 m3, STROJNĚ</t>
  </si>
  <si>
    <t>2498*0,12</t>
  </si>
  <si>
    <t>výkopek:2498*8</t>
  </si>
  <si>
    <t>1149,7*2</t>
  </si>
  <si>
    <t>Položkový soupis prací, dodávek a služeb</t>
  </si>
</sst>
</file>

<file path=xl/styles.xml><?xml version="1.0" encoding="utf-8"?>
<styleSheet xmlns="http://schemas.openxmlformats.org/spreadsheetml/2006/main"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7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6" xfId="0" applyNumberFormat="1" applyFill="1" applyBorder="1" applyAlignment="1">
      <alignment vertical="top"/>
    </xf>
    <xf numFmtId="4" fontId="0" fillId="2" borderId="46" xfId="0" applyNumberFormat="1" applyFill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0" fillId="0" borderId="0" xfId="0" applyAlignment="1">
      <alignment horizontal="center"/>
    </xf>
    <xf numFmtId="0" fontId="0" fillId="2" borderId="48" xfId="0" applyFill="1" applyBorder="1" applyAlignment="1">
      <alignment horizontal="center" wrapText="1"/>
    </xf>
    <xf numFmtId="0" fontId="0" fillId="2" borderId="46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0" fontId="0" fillId="2" borderId="42" xfId="0" applyFill="1" applyBorder="1" applyAlignment="1">
      <alignment horizontal="center"/>
    </xf>
    <xf numFmtId="4" fontId="0" fillId="2" borderId="42" xfId="0" applyNumberFormat="1" applyFill="1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4" fontId="0" fillId="0" borderId="0" xfId="0" applyNumberForma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35" xfId="0" applyFill="1" applyBorder="1" applyAlignment="1">
      <alignment horizontal="center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2" borderId="50" xfId="0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3" xfId="0" applyFont="1" applyBorder="1" applyAlignment="1">
      <alignment horizontal="center" vertical="top" shrinkToFit="1"/>
    </xf>
    <xf numFmtId="0" fontId="0" fillId="0" borderId="0" xfId="0" applyBorder="1" applyAlignment="1">
      <alignment horizontal="righ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abSelected="1" view="pageBreakPreview" topLeftCell="B1" zoomScale="75" zoomScaleNormal="100" zoomScaleSheetLayoutView="75" workbookViewId="0">
      <selection activeCell="R15" sqref="R1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235" t="s">
        <v>154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>
      <c r="A2" s="4"/>
      <c r="B2" s="80" t="s">
        <v>36</v>
      </c>
      <c r="C2" s="81"/>
      <c r="D2" s="250" t="s">
        <v>141</v>
      </c>
      <c r="E2" s="251"/>
      <c r="F2" s="251"/>
      <c r="G2" s="251"/>
      <c r="H2" s="251"/>
      <c r="I2" s="251"/>
      <c r="J2" s="252"/>
      <c r="O2" s="2"/>
    </row>
    <row r="3" spans="1:15" ht="23.25" customHeight="1">
      <c r="A3" s="4"/>
      <c r="B3" s="82" t="s">
        <v>38</v>
      </c>
      <c r="C3" s="83"/>
      <c r="D3" s="247" t="s">
        <v>40</v>
      </c>
      <c r="E3" s="248"/>
      <c r="F3" s="248"/>
      <c r="G3" s="248"/>
      <c r="H3" s="248"/>
      <c r="I3" s="248"/>
      <c r="J3" s="249"/>
    </row>
    <row r="4" spans="1:15" ht="23.25" customHeight="1">
      <c r="A4" s="4"/>
      <c r="B4" s="84" t="s">
        <v>39</v>
      </c>
      <c r="C4" s="85"/>
      <c r="D4" s="253" t="s">
        <v>142</v>
      </c>
      <c r="E4" s="254"/>
      <c r="F4" s="254"/>
      <c r="G4" s="254"/>
      <c r="H4" s="254"/>
      <c r="I4" s="254"/>
      <c r="J4" s="255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208" t="s">
        <v>145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208" t="s">
        <v>146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54" t="s">
        <v>147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46"/>
      <c r="E11" s="246"/>
      <c r="F11" s="246"/>
      <c r="G11" s="246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43"/>
      <c r="E12" s="243"/>
      <c r="F12" s="243"/>
      <c r="G12" s="243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44"/>
      <c r="E13" s="244"/>
      <c r="F13" s="244"/>
      <c r="G13" s="244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45"/>
      <c r="F15" s="245"/>
      <c r="G15" s="241"/>
      <c r="H15" s="241"/>
      <c r="I15" s="241" t="s">
        <v>28</v>
      </c>
      <c r="J15" s="242"/>
    </row>
    <row r="16" spans="1:15" ht="23.25" customHeight="1">
      <c r="A16" s="135" t="s">
        <v>23</v>
      </c>
      <c r="B16" s="136" t="s">
        <v>23</v>
      </c>
      <c r="C16" s="57"/>
      <c r="D16" s="58"/>
      <c r="E16" s="225"/>
      <c r="F16" s="226"/>
      <c r="G16" s="225"/>
      <c r="H16" s="226"/>
      <c r="I16" s="225">
        <f>SUMIF(F47:F50,A16,I47:I50)+SUMIF(F47:F50,"PSU",I47:I50)</f>
        <v>0</v>
      </c>
      <c r="J16" s="227"/>
    </row>
    <row r="17" spans="1:10" ht="23.25" customHeight="1">
      <c r="A17" s="135" t="s">
        <v>24</v>
      </c>
      <c r="B17" s="136" t="s">
        <v>24</v>
      </c>
      <c r="C17" s="57"/>
      <c r="D17" s="58"/>
      <c r="E17" s="225"/>
      <c r="F17" s="226"/>
      <c r="G17" s="225"/>
      <c r="H17" s="226"/>
      <c r="I17" s="225">
        <f>SUMIF(F47:F50,A17,I47:I50)</f>
        <v>0</v>
      </c>
      <c r="J17" s="227"/>
    </row>
    <row r="18" spans="1:10" ht="23.25" customHeight="1">
      <c r="A18" s="135" t="s">
        <v>25</v>
      </c>
      <c r="B18" s="136" t="s">
        <v>25</v>
      </c>
      <c r="C18" s="57"/>
      <c r="D18" s="58"/>
      <c r="E18" s="225"/>
      <c r="F18" s="226"/>
      <c r="G18" s="225"/>
      <c r="H18" s="226"/>
      <c r="I18" s="225">
        <f>SUMIF(F47:F50,A18,I47:I50)</f>
        <v>0</v>
      </c>
      <c r="J18" s="227"/>
    </row>
    <row r="19" spans="1:10" ht="23.25" customHeight="1">
      <c r="A19" s="135" t="s">
        <v>53</v>
      </c>
      <c r="B19" s="136" t="s">
        <v>26</v>
      </c>
      <c r="C19" s="57"/>
      <c r="D19" s="58"/>
      <c r="E19" s="225"/>
      <c r="F19" s="226"/>
      <c r="G19" s="225"/>
      <c r="H19" s="226"/>
      <c r="I19" s="225">
        <f>SUMIF(F47:F50,A19,I47:I50)</f>
        <v>0</v>
      </c>
      <c r="J19" s="227"/>
    </row>
    <row r="20" spans="1:10" ht="23.25" customHeight="1">
      <c r="A20" s="135" t="s">
        <v>54</v>
      </c>
      <c r="B20" s="136" t="s">
        <v>27</v>
      </c>
      <c r="C20" s="57"/>
      <c r="D20" s="58"/>
      <c r="E20" s="225"/>
      <c r="F20" s="226"/>
      <c r="G20" s="225"/>
      <c r="H20" s="226"/>
      <c r="I20" s="225">
        <f>SUMIF(F47:F50,A20,I47:I50)</f>
        <v>0</v>
      </c>
      <c r="J20" s="227"/>
    </row>
    <row r="21" spans="1:10" ht="23.25" customHeight="1">
      <c r="A21" s="4"/>
      <c r="B21" s="73" t="s">
        <v>28</v>
      </c>
      <c r="C21" s="74"/>
      <c r="D21" s="75"/>
      <c r="E21" s="233"/>
      <c r="F21" s="257"/>
      <c r="G21" s="233"/>
      <c r="H21" s="257"/>
      <c r="I21" s="233">
        <f>SUM(I16:J20)</f>
        <v>0</v>
      </c>
      <c r="J21" s="234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231">
        <v>0</v>
      </c>
      <c r="H23" s="232"/>
      <c r="I23" s="232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29">
        <f>ZakladDPHSni*SazbaDPH1/100</f>
        <v>0</v>
      </c>
      <c r="H24" s="230"/>
      <c r="I24" s="230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231">
        <f>I21</f>
        <v>0</v>
      </c>
      <c r="H25" s="232"/>
      <c r="I25" s="232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38">
        <f>ZakladDPHZakl*SazbaDPH2/100</f>
        <v>0</v>
      </c>
      <c r="H26" s="239"/>
      <c r="I26" s="239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258" t="e">
        <f>ZakladDPHSniVypocet+ZakladDPHZaklVypocet</f>
        <v>#REF!</v>
      </c>
      <c r="H28" s="258"/>
      <c r="I28" s="258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256">
        <f>ZakladDPHSni+DPHSni+ZakladDPHZakl+DPHZakl+Zaokrouhleni</f>
        <v>0</v>
      </c>
      <c r="H29" s="256"/>
      <c r="I29" s="256"/>
      <c r="J29" s="113" t="s">
        <v>42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43480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28" t="s">
        <v>2</v>
      </c>
      <c r="E35" s="228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/>
      <c r="C39" s="216"/>
      <c r="D39" s="217"/>
      <c r="E39" s="217"/>
      <c r="F39" s="102" t="e">
        <f>' Pol'!P98</f>
        <v>#REF!</v>
      </c>
      <c r="G39" s="103" t="e">
        <f>' Pol'!Q98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218" t="s">
        <v>41</v>
      </c>
      <c r="C40" s="219"/>
      <c r="D40" s="219"/>
      <c r="E40" s="220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43</v>
      </c>
    </row>
    <row r="46" spans="1:10" ht="25.5" customHeight="1">
      <c r="A46" s="115"/>
      <c r="B46" s="119" t="s">
        <v>16</v>
      </c>
      <c r="C46" s="119" t="s">
        <v>5</v>
      </c>
      <c r="D46" s="120"/>
      <c r="E46" s="120"/>
      <c r="F46" s="123" t="s">
        <v>44</v>
      </c>
      <c r="G46" s="123"/>
      <c r="H46" s="123"/>
      <c r="I46" s="221" t="s">
        <v>28</v>
      </c>
      <c r="J46" s="221"/>
    </row>
    <row r="47" spans="1:10" ht="25.5" customHeight="1">
      <c r="A47" s="116"/>
      <c r="B47" s="124" t="s">
        <v>45</v>
      </c>
      <c r="C47" s="223" t="s">
        <v>46</v>
      </c>
      <c r="D47" s="224"/>
      <c r="E47" s="224"/>
      <c r="F47" s="126" t="s">
        <v>23</v>
      </c>
      <c r="G47" s="127"/>
      <c r="H47" s="127"/>
      <c r="I47" s="222">
        <f>' Pol'!G8</f>
        <v>0</v>
      </c>
      <c r="J47" s="222"/>
    </row>
    <row r="48" spans="1:10" ht="25.5" customHeight="1">
      <c r="A48" s="116"/>
      <c r="B48" s="118" t="s">
        <v>47</v>
      </c>
      <c r="C48" s="210" t="s">
        <v>48</v>
      </c>
      <c r="D48" s="211"/>
      <c r="E48" s="211"/>
      <c r="F48" s="128" t="s">
        <v>23</v>
      </c>
      <c r="G48" s="129"/>
      <c r="H48" s="129"/>
      <c r="I48" s="209">
        <f>' Pol'!G71</f>
        <v>0</v>
      </c>
      <c r="J48" s="209"/>
    </row>
    <row r="49" spans="1:10" ht="25.5" customHeight="1">
      <c r="A49" s="116"/>
      <c r="B49" s="118" t="s">
        <v>49</v>
      </c>
      <c r="C49" s="210" t="s">
        <v>50</v>
      </c>
      <c r="D49" s="211"/>
      <c r="E49" s="211"/>
      <c r="F49" s="128" t="s">
        <v>23</v>
      </c>
      <c r="G49" s="129"/>
      <c r="H49" s="129"/>
      <c r="I49" s="209">
        <f>' Pol'!G74</f>
        <v>0</v>
      </c>
      <c r="J49" s="209"/>
    </row>
    <row r="50" spans="1:10" ht="25.5" customHeight="1">
      <c r="A50" s="116"/>
      <c r="B50" s="125" t="s">
        <v>51</v>
      </c>
      <c r="C50" s="213" t="s">
        <v>52</v>
      </c>
      <c r="D50" s="214"/>
      <c r="E50" s="214"/>
      <c r="F50" s="130" t="s">
        <v>23</v>
      </c>
      <c r="G50" s="131"/>
      <c r="H50" s="131"/>
      <c r="I50" s="212">
        <f>' Pol'!G94</f>
        <v>0</v>
      </c>
      <c r="J50" s="212"/>
    </row>
    <row r="51" spans="1:10" ht="25.5" customHeight="1">
      <c r="A51" s="117"/>
      <c r="B51" s="121" t="s">
        <v>1</v>
      </c>
      <c r="C51" s="121"/>
      <c r="D51" s="122"/>
      <c r="E51" s="122"/>
      <c r="F51" s="132"/>
      <c r="G51" s="133"/>
      <c r="H51" s="133"/>
      <c r="I51" s="215">
        <f>SUM(I47:I50)</f>
        <v>0</v>
      </c>
      <c r="J51" s="215"/>
    </row>
    <row r="52" spans="1:10">
      <c r="F52" s="134"/>
      <c r="G52" s="90"/>
      <c r="H52" s="134"/>
      <c r="I52" s="90"/>
      <c r="J52" s="90"/>
    </row>
    <row r="53" spans="1:10">
      <c r="F53" s="134"/>
      <c r="G53" s="90"/>
      <c r="H53" s="134"/>
      <c r="I53" s="90"/>
      <c r="J53" s="90"/>
    </row>
    <row r="54" spans="1:10">
      <c r="F54" s="134"/>
      <c r="G54" s="90"/>
      <c r="H54" s="134"/>
      <c r="I54" s="90"/>
      <c r="J54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G15:H15"/>
    <mergeCell ref="I15:J15"/>
    <mergeCell ref="D12:G12"/>
    <mergeCell ref="D13:G13"/>
    <mergeCell ref="E15:F15"/>
    <mergeCell ref="D11:G11"/>
    <mergeCell ref="D3:J3"/>
    <mergeCell ref="D2:J2"/>
    <mergeCell ref="D4:J4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9" t="s">
        <v>6</v>
      </c>
      <c r="B1" s="259"/>
      <c r="C1" s="260"/>
      <c r="D1" s="259"/>
      <c r="E1" s="259"/>
      <c r="F1" s="259"/>
      <c r="G1" s="259"/>
    </row>
    <row r="2" spans="1:7" ht="24.95" customHeight="1">
      <c r="A2" s="78" t="s">
        <v>37</v>
      </c>
      <c r="B2" s="77"/>
      <c r="C2" s="261"/>
      <c r="D2" s="261"/>
      <c r="E2" s="261"/>
      <c r="F2" s="261"/>
      <c r="G2" s="262"/>
    </row>
    <row r="3" spans="1:7" ht="24.95" hidden="1" customHeight="1">
      <c r="A3" s="78" t="s">
        <v>7</v>
      </c>
      <c r="B3" s="77"/>
      <c r="C3" s="261"/>
      <c r="D3" s="261"/>
      <c r="E3" s="261"/>
      <c r="F3" s="261"/>
      <c r="G3" s="262"/>
    </row>
    <row r="4" spans="1:7" ht="24.95" hidden="1" customHeight="1">
      <c r="A4" s="78" t="s">
        <v>8</v>
      </c>
      <c r="B4" s="77"/>
      <c r="C4" s="261"/>
      <c r="D4" s="261"/>
      <c r="E4" s="261"/>
      <c r="F4" s="261"/>
      <c r="G4" s="26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98"/>
  <sheetViews>
    <sheetView showZeros="0" view="pageBreakPreview" zoomScale="60" zoomScaleNormal="100" workbookViewId="0">
      <selection activeCell="H9" sqref="H9"/>
    </sheetView>
  </sheetViews>
  <sheetFormatPr defaultRowHeight="12.75" outlineLevelRow="1"/>
  <cols>
    <col min="1" max="1" width="4.28515625" style="159" customWidth="1"/>
    <col min="2" max="2" width="14.42578125" style="160" customWidth="1"/>
    <col min="3" max="3" width="50.7109375" style="160" customWidth="1"/>
    <col min="4" max="4" width="4.5703125" style="181" customWidth="1"/>
    <col min="5" max="5" width="10.5703125" style="162" customWidth="1"/>
    <col min="6" max="6" width="9.85546875" customWidth="1"/>
    <col min="7" max="7" width="12.7109375" customWidth="1"/>
    <col min="8" max="8" width="9.140625" style="151" customWidth="1"/>
    <col min="16" max="26" width="0" hidden="1" customWidth="1"/>
  </cols>
  <sheetData>
    <row r="1" spans="1:47" ht="15.75" customHeight="1">
      <c r="A1" s="263" t="s">
        <v>154</v>
      </c>
      <c r="B1" s="263"/>
      <c r="C1" s="263"/>
      <c r="D1" s="263"/>
      <c r="E1" s="263"/>
      <c r="F1" s="263"/>
      <c r="G1" s="263"/>
      <c r="R1" t="s">
        <v>56</v>
      </c>
    </row>
    <row r="2" spans="1:47" ht="24.95" customHeight="1">
      <c r="A2" s="198" t="s">
        <v>55</v>
      </c>
      <c r="B2" s="199"/>
      <c r="C2" s="264" t="s">
        <v>141</v>
      </c>
      <c r="D2" s="265"/>
      <c r="E2" s="265"/>
      <c r="F2" s="265"/>
      <c r="G2" s="266"/>
      <c r="R2" t="s">
        <v>57</v>
      </c>
    </row>
    <row r="3" spans="1:47" ht="24.95" customHeight="1">
      <c r="A3" s="200" t="s">
        <v>7</v>
      </c>
      <c r="B3" s="201"/>
      <c r="C3" s="264" t="s">
        <v>40</v>
      </c>
      <c r="D3" s="265"/>
      <c r="E3" s="265"/>
      <c r="F3" s="265"/>
      <c r="G3" s="266"/>
      <c r="R3" t="s">
        <v>58</v>
      </c>
    </row>
    <row r="4" spans="1:47" ht="24.95" customHeight="1">
      <c r="A4" s="200" t="s">
        <v>8</v>
      </c>
      <c r="B4" s="201"/>
      <c r="C4" s="264" t="s">
        <v>142</v>
      </c>
      <c r="D4" s="265"/>
      <c r="E4" s="265"/>
      <c r="F4" s="265"/>
      <c r="G4" s="266"/>
      <c r="R4" t="s">
        <v>59</v>
      </c>
    </row>
    <row r="5" spans="1:47">
      <c r="A5" s="202" t="s">
        <v>60</v>
      </c>
      <c r="B5" s="203"/>
      <c r="C5" s="203"/>
      <c r="D5" s="157"/>
      <c r="E5" s="158"/>
      <c r="F5" s="137"/>
      <c r="G5" s="138"/>
      <c r="R5" t="s">
        <v>61</v>
      </c>
    </row>
    <row r="7" spans="1:47" ht="25.5">
      <c r="A7" s="195" t="s">
        <v>62</v>
      </c>
      <c r="B7" s="196" t="s">
        <v>63</v>
      </c>
      <c r="C7" s="196" t="s">
        <v>64</v>
      </c>
      <c r="D7" s="188" t="s">
        <v>65</v>
      </c>
      <c r="E7" s="182" t="s">
        <v>66</v>
      </c>
      <c r="F7" s="139" t="s">
        <v>67</v>
      </c>
      <c r="G7" s="143" t="s">
        <v>28</v>
      </c>
      <c r="H7" s="152" t="s">
        <v>68</v>
      </c>
    </row>
    <row r="8" spans="1:47">
      <c r="A8" s="144" t="s">
        <v>69</v>
      </c>
      <c r="B8" s="145" t="s">
        <v>45</v>
      </c>
      <c r="C8" s="146" t="s">
        <v>46</v>
      </c>
      <c r="D8" s="197"/>
      <c r="E8" s="147"/>
      <c r="F8" s="147"/>
      <c r="G8" s="147">
        <f>SUMIF(R9:R70,"&lt;&gt;NOR",G9:G70)</f>
        <v>0</v>
      </c>
      <c r="H8" s="153"/>
      <c r="R8" t="s">
        <v>70</v>
      </c>
    </row>
    <row r="9" spans="1:47" outlineLevel="1">
      <c r="A9" s="163">
        <v>1</v>
      </c>
      <c r="B9" s="165" t="s">
        <v>149</v>
      </c>
      <c r="C9" s="173" t="s">
        <v>150</v>
      </c>
      <c r="D9" s="189" t="s">
        <v>71</v>
      </c>
      <c r="E9" s="167">
        <v>2498</v>
      </c>
      <c r="F9" s="204"/>
      <c r="G9" s="141">
        <f>ROUND(E9*F9,2)</f>
        <v>0</v>
      </c>
      <c r="H9" s="207" t="s">
        <v>143</v>
      </c>
      <c r="I9" s="140"/>
      <c r="J9" s="140"/>
      <c r="K9" s="140"/>
      <c r="L9" s="140"/>
      <c r="M9" s="140"/>
      <c r="N9" s="140"/>
      <c r="O9" s="140"/>
      <c r="P9" s="140"/>
      <c r="Q9" s="140"/>
      <c r="R9" s="140" t="s">
        <v>72</v>
      </c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</row>
    <row r="10" spans="1:47" outlineLevel="1">
      <c r="A10" s="163"/>
      <c r="B10" s="165"/>
      <c r="C10" s="174" t="s">
        <v>73</v>
      </c>
      <c r="D10" s="190"/>
      <c r="E10" s="183"/>
      <c r="F10" s="204"/>
      <c r="G10" s="141"/>
      <c r="H10" s="154"/>
      <c r="I10" s="140"/>
      <c r="J10" s="140"/>
      <c r="K10" s="140"/>
      <c r="L10" s="140"/>
      <c r="M10" s="140"/>
      <c r="N10" s="140"/>
      <c r="O10" s="140"/>
      <c r="P10" s="140"/>
      <c r="Q10" s="140"/>
      <c r="R10" s="140" t="s">
        <v>74</v>
      </c>
      <c r="S10" s="140">
        <v>2</v>
      </c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</row>
    <row r="11" spans="1:47" outlineLevel="1">
      <c r="A11" s="163"/>
      <c r="B11" s="165"/>
      <c r="C11" s="175" t="s">
        <v>75</v>
      </c>
      <c r="D11" s="190"/>
      <c r="E11" s="183"/>
      <c r="F11" s="204"/>
      <c r="G11" s="141"/>
      <c r="H11" s="154"/>
      <c r="I11" s="140"/>
      <c r="J11" s="140"/>
      <c r="K11" s="140"/>
      <c r="L11" s="140"/>
      <c r="M11" s="140"/>
      <c r="N11" s="140"/>
      <c r="O11" s="140"/>
      <c r="P11" s="140"/>
      <c r="Q11" s="140"/>
      <c r="R11" s="140" t="s">
        <v>74</v>
      </c>
      <c r="S11" s="140">
        <v>2</v>
      </c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</row>
    <row r="12" spans="1:47" outlineLevel="1">
      <c r="A12" s="163"/>
      <c r="B12" s="165"/>
      <c r="C12" s="175" t="s">
        <v>76</v>
      </c>
      <c r="D12" s="190"/>
      <c r="E12" s="183">
        <v>522</v>
      </c>
      <c r="F12" s="204"/>
      <c r="G12" s="141"/>
      <c r="H12" s="154"/>
      <c r="I12" s="140"/>
      <c r="J12" s="140"/>
      <c r="K12" s="140"/>
      <c r="L12" s="140"/>
      <c r="M12" s="140"/>
      <c r="N12" s="140"/>
      <c r="O12" s="140"/>
      <c r="P12" s="140"/>
      <c r="Q12" s="140"/>
      <c r="R12" s="140" t="s">
        <v>74</v>
      </c>
      <c r="S12" s="140">
        <v>2</v>
      </c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</row>
    <row r="13" spans="1:47" outlineLevel="1">
      <c r="A13" s="163"/>
      <c r="B13" s="165"/>
      <c r="C13" s="175" t="s">
        <v>77</v>
      </c>
      <c r="D13" s="190"/>
      <c r="E13" s="183">
        <v>540</v>
      </c>
      <c r="F13" s="204"/>
      <c r="G13" s="141"/>
      <c r="H13" s="154"/>
      <c r="I13" s="140"/>
      <c r="J13" s="140"/>
      <c r="K13" s="140"/>
      <c r="L13" s="140"/>
      <c r="M13" s="140"/>
      <c r="N13" s="140"/>
      <c r="O13" s="140"/>
      <c r="P13" s="140"/>
      <c r="Q13" s="140"/>
      <c r="R13" s="140" t="s">
        <v>74</v>
      </c>
      <c r="S13" s="140">
        <v>2</v>
      </c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</row>
    <row r="14" spans="1:47" outlineLevel="1">
      <c r="A14" s="163"/>
      <c r="B14" s="165"/>
      <c r="C14" s="175" t="s">
        <v>78</v>
      </c>
      <c r="D14" s="190"/>
      <c r="E14" s="183">
        <v>564</v>
      </c>
      <c r="F14" s="204"/>
      <c r="G14" s="141"/>
      <c r="H14" s="154"/>
      <c r="I14" s="140"/>
      <c r="J14" s="140"/>
      <c r="K14" s="140"/>
      <c r="L14" s="140"/>
      <c r="M14" s="140"/>
      <c r="N14" s="140"/>
      <c r="O14" s="140"/>
      <c r="P14" s="140"/>
      <c r="Q14" s="140"/>
      <c r="R14" s="140" t="s">
        <v>74</v>
      </c>
      <c r="S14" s="140">
        <v>2</v>
      </c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</row>
    <row r="15" spans="1:47" outlineLevel="1">
      <c r="A15" s="163"/>
      <c r="B15" s="165"/>
      <c r="C15" s="175" t="s">
        <v>79</v>
      </c>
      <c r="D15" s="190"/>
      <c r="E15" s="183">
        <v>522</v>
      </c>
      <c r="F15" s="204"/>
      <c r="G15" s="141"/>
      <c r="H15" s="154"/>
      <c r="I15" s="140"/>
      <c r="J15" s="140"/>
      <c r="K15" s="140"/>
      <c r="L15" s="140"/>
      <c r="M15" s="140"/>
      <c r="N15" s="140"/>
      <c r="O15" s="140"/>
      <c r="P15" s="140"/>
      <c r="Q15" s="140"/>
      <c r="R15" s="140" t="s">
        <v>74</v>
      </c>
      <c r="S15" s="140">
        <v>2</v>
      </c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</row>
    <row r="16" spans="1:47" outlineLevel="1">
      <c r="A16" s="163"/>
      <c r="B16" s="165"/>
      <c r="C16" s="175" t="s">
        <v>80</v>
      </c>
      <c r="D16" s="190"/>
      <c r="E16" s="183">
        <v>350</v>
      </c>
      <c r="F16" s="204"/>
      <c r="G16" s="141"/>
      <c r="H16" s="154"/>
      <c r="I16" s="140"/>
      <c r="J16" s="140"/>
      <c r="K16" s="140"/>
      <c r="L16" s="140"/>
      <c r="M16" s="140"/>
      <c r="N16" s="140"/>
      <c r="O16" s="140"/>
      <c r="P16" s="140"/>
      <c r="Q16" s="140"/>
      <c r="R16" s="140" t="s">
        <v>74</v>
      </c>
      <c r="S16" s="140">
        <v>2</v>
      </c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</row>
    <row r="17" spans="1:47" outlineLevel="1">
      <c r="A17" s="163"/>
      <c r="B17" s="165"/>
      <c r="C17" s="174" t="s">
        <v>81</v>
      </c>
      <c r="D17" s="190"/>
      <c r="E17" s="183"/>
      <c r="F17" s="204"/>
      <c r="G17" s="141"/>
      <c r="H17" s="154"/>
      <c r="I17" s="140"/>
      <c r="J17" s="140"/>
      <c r="K17" s="140"/>
      <c r="L17" s="140"/>
      <c r="M17" s="140"/>
      <c r="N17" s="140"/>
      <c r="O17" s="140"/>
      <c r="P17" s="140"/>
      <c r="Q17" s="140"/>
      <c r="R17" s="140" t="s">
        <v>74</v>
      </c>
      <c r="S17" s="140">
        <v>0</v>
      </c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</row>
    <row r="18" spans="1:47" outlineLevel="1">
      <c r="A18" s="163"/>
      <c r="B18" s="165"/>
      <c r="C18" s="176" t="s">
        <v>82</v>
      </c>
      <c r="D18" s="191"/>
      <c r="E18" s="184">
        <v>2498</v>
      </c>
      <c r="F18" s="204"/>
      <c r="G18" s="141"/>
      <c r="H18" s="154"/>
      <c r="I18" s="140"/>
      <c r="J18" s="140"/>
      <c r="K18" s="140"/>
      <c r="L18" s="140"/>
      <c r="M18" s="140"/>
      <c r="N18" s="140"/>
      <c r="O18" s="140"/>
      <c r="P18" s="140"/>
      <c r="Q18" s="140"/>
      <c r="R18" s="140" t="s">
        <v>74</v>
      </c>
      <c r="S18" s="140">
        <v>0</v>
      </c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</row>
    <row r="19" spans="1:47" outlineLevel="1">
      <c r="A19" s="163">
        <v>2</v>
      </c>
      <c r="B19" s="165" t="s">
        <v>83</v>
      </c>
      <c r="C19" s="173" t="s">
        <v>84</v>
      </c>
      <c r="D19" s="189" t="s">
        <v>71</v>
      </c>
      <c r="E19" s="167">
        <v>299.76</v>
      </c>
      <c r="F19" s="204"/>
      <c r="G19" s="141">
        <f>ROUND(E19*F19,2)</f>
        <v>0</v>
      </c>
      <c r="H19" s="207" t="s">
        <v>143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 t="s">
        <v>72</v>
      </c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</row>
    <row r="20" spans="1:47" outlineLevel="1">
      <c r="A20" s="163"/>
      <c r="B20" s="165"/>
      <c r="C20" s="174" t="s">
        <v>73</v>
      </c>
      <c r="D20" s="190"/>
      <c r="E20" s="183"/>
      <c r="F20" s="204"/>
      <c r="G20" s="141"/>
      <c r="H20" s="154"/>
      <c r="I20" s="140"/>
      <c r="J20" s="140"/>
      <c r="K20" s="140"/>
      <c r="L20" s="140"/>
      <c r="M20" s="140"/>
      <c r="N20" s="140"/>
      <c r="O20" s="140"/>
      <c r="P20" s="140"/>
      <c r="Q20" s="140"/>
      <c r="R20" s="140" t="s">
        <v>74</v>
      </c>
      <c r="S20" s="140">
        <v>2</v>
      </c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</row>
    <row r="21" spans="1:47" outlineLevel="1">
      <c r="A21" s="163"/>
      <c r="B21" s="165"/>
      <c r="C21" s="175" t="s">
        <v>75</v>
      </c>
      <c r="D21" s="190"/>
      <c r="E21" s="183"/>
      <c r="F21" s="204"/>
      <c r="G21" s="141"/>
      <c r="H21" s="154"/>
      <c r="I21" s="140"/>
      <c r="J21" s="140"/>
      <c r="K21" s="140"/>
      <c r="L21" s="140"/>
      <c r="M21" s="140"/>
      <c r="N21" s="140"/>
      <c r="O21" s="140"/>
      <c r="P21" s="140"/>
      <c r="Q21" s="140"/>
      <c r="R21" s="140" t="s">
        <v>74</v>
      </c>
      <c r="S21" s="140">
        <v>2</v>
      </c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</row>
    <row r="22" spans="1:47" outlineLevel="1">
      <c r="A22" s="163"/>
      <c r="B22" s="165"/>
      <c r="C22" s="175" t="s">
        <v>76</v>
      </c>
      <c r="D22" s="190"/>
      <c r="E22" s="183">
        <v>522</v>
      </c>
      <c r="F22" s="204"/>
      <c r="G22" s="141"/>
      <c r="H22" s="154"/>
      <c r="I22" s="140"/>
      <c r="J22" s="140"/>
      <c r="K22" s="140"/>
      <c r="L22" s="140"/>
      <c r="M22" s="140"/>
      <c r="N22" s="140"/>
      <c r="O22" s="140"/>
      <c r="P22" s="140"/>
      <c r="Q22" s="140"/>
      <c r="R22" s="140" t="s">
        <v>74</v>
      </c>
      <c r="S22" s="140">
        <v>2</v>
      </c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</row>
    <row r="23" spans="1:47" outlineLevel="1">
      <c r="A23" s="163"/>
      <c r="B23" s="165"/>
      <c r="C23" s="175" t="s">
        <v>77</v>
      </c>
      <c r="D23" s="190"/>
      <c r="E23" s="183">
        <v>540</v>
      </c>
      <c r="F23" s="204"/>
      <c r="G23" s="141"/>
      <c r="H23" s="154"/>
      <c r="I23" s="140"/>
      <c r="J23" s="140"/>
      <c r="K23" s="140"/>
      <c r="L23" s="140"/>
      <c r="M23" s="140"/>
      <c r="N23" s="140"/>
      <c r="O23" s="140"/>
      <c r="P23" s="140"/>
      <c r="Q23" s="140"/>
      <c r="R23" s="140" t="s">
        <v>74</v>
      </c>
      <c r="S23" s="140">
        <v>2</v>
      </c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</row>
    <row r="24" spans="1:47" outlineLevel="1">
      <c r="A24" s="163"/>
      <c r="B24" s="165"/>
      <c r="C24" s="175" t="s">
        <v>78</v>
      </c>
      <c r="D24" s="190"/>
      <c r="E24" s="183">
        <v>564</v>
      </c>
      <c r="F24" s="204"/>
      <c r="G24" s="141"/>
      <c r="H24" s="154"/>
      <c r="I24" s="140"/>
      <c r="J24" s="140"/>
      <c r="K24" s="140"/>
      <c r="L24" s="140"/>
      <c r="M24" s="140"/>
      <c r="N24" s="140"/>
      <c r="O24" s="140"/>
      <c r="P24" s="140"/>
      <c r="Q24" s="140"/>
      <c r="R24" s="140" t="s">
        <v>74</v>
      </c>
      <c r="S24" s="140">
        <v>2</v>
      </c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5" spans="1:47" outlineLevel="1">
      <c r="A25" s="163"/>
      <c r="B25" s="165"/>
      <c r="C25" s="175" t="s">
        <v>79</v>
      </c>
      <c r="D25" s="190"/>
      <c r="E25" s="183">
        <v>522</v>
      </c>
      <c r="F25" s="204"/>
      <c r="G25" s="141"/>
      <c r="H25" s="154"/>
      <c r="I25" s="140"/>
      <c r="J25" s="140"/>
      <c r="K25" s="140"/>
      <c r="L25" s="140"/>
      <c r="M25" s="140"/>
      <c r="N25" s="140"/>
      <c r="O25" s="140"/>
      <c r="P25" s="140"/>
      <c r="Q25" s="140"/>
      <c r="R25" s="140" t="s">
        <v>74</v>
      </c>
      <c r="S25" s="140">
        <v>2</v>
      </c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</row>
    <row r="26" spans="1:47" outlineLevel="1">
      <c r="A26" s="163"/>
      <c r="B26" s="165"/>
      <c r="C26" s="175" t="s">
        <v>80</v>
      </c>
      <c r="D26" s="190"/>
      <c r="E26" s="183">
        <v>350</v>
      </c>
      <c r="F26" s="204"/>
      <c r="G26" s="141"/>
      <c r="H26" s="154"/>
      <c r="I26" s="140"/>
      <c r="J26" s="140"/>
      <c r="K26" s="140"/>
      <c r="L26" s="140"/>
      <c r="M26" s="140"/>
      <c r="N26" s="140"/>
      <c r="O26" s="140"/>
      <c r="P26" s="140"/>
      <c r="Q26" s="140"/>
      <c r="R26" s="140" t="s">
        <v>74</v>
      </c>
      <c r="S26" s="140">
        <v>2</v>
      </c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</row>
    <row r="27" spans="1:47" outlineLevel="1">
      <c r="A27" s="163"/>
      <c r="B27" s="165"/>
      <c r="C27" s="174" t="s">
        <v>81</v>
      </c>
      <c r="D27" s="190"/>
      <c r="E27" s="183"/>
      <c r="F27" s="204"/>
      <c r="G27" s="141"/>
      <c r="H27" s="154"/>
      <c r="I27" s="140"/>
      <c r="J27" s="140"/>
      <c r="K27" s="140"/>
      <c r="L27" s="140"/>
      <c r="M27" s="140"/>
      <c r="N27" s="140"/>
      <c r="O27" s="140"/>
      <c r="P27" s="140"/>
      <c r="Q27" s="140"/>
      <c r="R27" s="140" t="s">
        <v>74</v>
      </c>
      <c r="S27" s="140">
        <v>0</v>
      </c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</row>
    <row r="28" spans="1:47" outlineLevel="1">
      <c r="A28" s="163"/>
      <c r="B28" s="165"/>
      <c r="C28" s="176" t="s">
        <v>151</v>
      </c>
      <c r="D28" s="191"/>
      <c r="E28" s="184">
        <v>299.76</v>
      </c>
      <c r="F28" s="204"/>
      <c r="G28" s="141"/>
      <c r="H28" s="154"/>
      <c r="I28" s="140"/>
      <c r="J28" s="140"/>
      <c r="K28" s="140"/>
      <c r="L28" s="140"/>
      <c r="M28" s="140"/>
      <c r="N28" s="140"/>
      <c r="O28" s="140"/>
      <c r="P28" s="140"/>
      <c r="Q28" s="140"/>
      <c r="R28" s="140" t="s">
        <v>74</v>
      </c>
      <c r="S28" s="140">
        <v>0</v>
      </c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</row>
    <row r="29" spans="1:47" outlineLevel="1">
      <c r="A29" s="163">
        <v>3</v>
      </c>
      <c r="B29" s="165" t="s">
        <v>85</v>
      </c>
      <c r="C29" s="173" t="s">
        <v>86</v>
      </c>
      <c r="D29" s="189" t="s">
        <v>71</v>
      </c>
      <c r="E29" s="167">
        <v>2498</v>
      </c>
      <c r="F29" s="204"/>
      <c r="G29" s="141">
        <f>ROUND(E29*F29,2)</f>
        <v>0</v>
      </c>
      <c r="H29" s="207" t="s">
        <v>143</v>
      </c>
      <c r="I29" s="140"/>
      <c r="J29" s="140"/>
      <c r="K29" s="140"/>
      <c r="L29" s="140"/>
      <c r="M29" s="140"/>
      <c r="N29" s="140"/>
      <c r="O29" s="140"/>
      <c r="P29" s="140"/>
      <c r="Q29" s="140"/>
      <c r="R29" s="140" t="s">
        <v>72</v>
      </c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</row>
    <row r="30" spans="1:47" outlineLevel="1">
      <c r="A30" s="163"/>
      <c r="B30" s="165"/>
      <c r="C30" s="174" t="s">
        <v>73</v>
      </c>
      <c r="D30" s="190"/>
      <c r="E30" s="183"/>
      <c r="F30" s="204"/>
      <c r="G30" s="141"/>
      <c r="H30" s="154"/>
      <c r="I30" s="140"/>
      <c r="J30" s="140"/>
      <c r="K30" s="140"/>
      <c r="L30" s="140"/>
      <c r="M30" s="140"/>
      <c r="N30" s="140"/>
      <c r="O30" s="140"/>
      <c r="P30" s="140"/>
      <c r="Q30" s="140"/>
      <c r="R30" s="140" t="s">
        <v>74</v>
      </c>
      <c r="S30" s="140">
        <v>2</v>
      </c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</row>
    <row r="31" spans="1:47" outlineLevel="1">
      <c r="A31" s="163"/>
      <c r="B31" s="165"/>
      <c r="C31" s="175" t="s">
        <v>75</v>
      </c>
      <c r="D31" s="190"/>
      <c r="E31" s="183"/>
      <c r="F31" s="204"/>
      <c r="G31" s="141"/>
      <c r="H31" s="154"/>
      <c r="I31" s="140"/>
      <c r="J31" s="140"/>
      <c r="K31" s="140"/>
      <c r="L31" s="140"/>
      <c r="M31" s="140"/>
      <c r="N31" s="140"/>
      <c r="O31" s="140"/>
      <c r="P31" s="140"/>
      <c r="Q31" s="140"/>
      <c r="R31" s="140" t="s">
        <v>74</v>
      </c>
      <c r="S31" s="140">
        <v>2</v>
      </c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</row>
    <row r="32" spans="1:47" outlineLevel="1">
      <c r="A32" s="163"/>
      <c r="B32" s="165"/>
      <c r="C32" s="175" t="s">
        <v>76</v>
      </c>
      <c r="D32" s="190"/>
      <c r="E32" s="183">
        <v>522</v>
      </c>
      <c r="F32" s="204"/>
      <c r="G32" s="141"/>
      <c r="H32" s="154"/>
      <c r="I32" s="140"/>
      <c r="J32" s="140"/>
      <c r="K32" s="140"/>
      <c r="L32" s="140"/>
      <c r="M32" s="140"/>
      <c r="N32" s="140"/>
      <c r="O32" s="140"/>
      <c r="P32" s="140"/>
      <c r="Q32" s="140"/>
      <c r="R32" s="140" t="s">
        <v>74</v>
      </c>
      <c r="S32" s="140">
        <v>2</v>
      </c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</row>
    <row r="33" spans="1:47" outlineLevel="1">
      <c r="A33" s="163"/>
      <c r="B33" s="165"/>
      <c r="C33" s="175" t="s">
        <v>77</v>
      </c>
      <c r="D33" s="190"/>
      <c r="E33" s="183">
        <v>540</v>
      </c>
      <c r="F33" s="204"/>
      <c r="G33" s="141"/>
      <c r="H33" s="154"/>
      <c r="I33" s="140"/>
      <c r="J33" s="140"/>
      <c r="K33" s="140"/>
      <c r="L33" s="140"/>
      <c r="M33" s="140"/>
      <c r="N33" s="140"/>
      <c r="O33" s="140"/>
      <c r="P33" s="140"/>
      <c r="Q33" s="140"/>
      <c r="R33" s="140" t="s">
        <v>74</v>
      </c>
      <c r="S33" s="140">
        <v>2</v>
      </c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</row>
    <row r="34" spans="1:47" outlineLevel="1">
      <c r="A34" s="163"/>
      <c r="B34" s="165"/>
      <c r="C34" s="175" t="s">
        <v>78</v>
      </c>
      <c r="D34" s="190"/>
      <c r="E34" s="183">
        <v>564</v>
      </c>
      <c r="F34" s="204"/>
      <c r="G34" s="141"/>
      <c r="H34" s="154"/>
      <c r="I34" s="140"/>
      <c r="J34" s="140"/>
      <c r="K34" s="140"/>
      <c r="L34" s="140"/>
      <c r="M34" s="140"/>
      <c r="N34" s="140"/>
      <c r="O34" s="140"/>
      <c r="P34" s="140"/>
      <c r="Q34" s="140"/>
      <c r="R34" s="140" t="s">
        <v>74</v>
      </c>
      <c r="S34" s="140">
        <v>2</v>
      </c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</row>
    <row r="35" spans="1:47" outlineLevel="1">
      <c r="A35" s="163"/>
      <c r="B35" s="165"/>
      <c r="C35" s="175" t="s">
        <v>79</v>
      </c>
      <c r="D35" s="190"/>
      <c r="E35" s="183">
        <v>522</v>
      </c>
      <c r="F35" s="204"/>
      <c r="G35" s="141"/>
      <c r="H35" s="154"/>
      <c r="I35" s="140"/>
      <c r="J35" s="140"/>
      <c r="K35" s="140"/>
      <c r="L35" s="140"/>
      <c r="M35" s="140"/>
      <c r="N35" s="140"/>
      <c r="O35" s="140"/>
      <c r="P35" s="140"/>
      <c r="Q35" s="140"/>
      <c r="R35" s="140" t="s">
        <v>74</v>
      </c>
      <c r="S35" s="140">
        <v>2</v>
      </c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</row>
    <row r="36" spans="1:47" outlineLevel="1">
      <c r="A36" s="163"/>
      <c r="B36" s="165"/>
      <c r="C36" s="175" t="s">
        <v>80</v>
      </c>
      <c r="D36" s="190"/>
      <c r="E36" s="183">
        <v>350</v>
      </c>
      <c r="F36" s="204"/>
      <c r="G36" s="141"/>
      <c r="H36" s="154"/>
      <c r="I36" s="140"/>
      <c r="J36" s="140"/>
      <c r="K36" s="140"/>
      <c r="L36" s="140"/>
      <c r="M36" s="140"/>
      <c r="N36" s="140"/>
      <c r="O36" s="140"/>
      <c r="P36" s="140"/>
      <c r="Q36" s="140"/>
      <c r="R36" s="140" t="s">
        <v>74</v>
      </c>
      <c r="S36" s="140">
        <v>2</v>
      </c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</row>
    <row r="37" spans="1:47" outlineLevel="1">
      <c r="A37" s="163"/>
      <c r="B37" s="165"/>
      <c r="C37" s="174" t="s">
        <v>81</v>
      </c>
      <c r="D37" s="190"/>
      <c r="E37" s="183"/>
      <c r="F37" s="204"/>
      <c r="G37" s="141"/>
      <c r="H37" s="154"/>
      <c r="I37" s="140"/>
      <c r="J37" s="140"/>
      <c r="K37" s="140"/>
      <c r="L37" s="140"/>
      <c r="M37" s="140"/>
      <c r="N37" s="140"/>
      <c r="O37" s="140"/>
      <c r="P37" s="140"/>
      <c r="Q37" s="140"/>
      <c r="R37" s="140" t="s">
        <v>74</v>
      </c>
      <c r="S37" s="140">
        <v>0</v>
      </c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</row>
    <row r="38" spans="1:47" outlineLevel="1">
      <c r="A38" s="163"/>
      <c r="B38" s="165"/>
      <c r="C38" s="176" t="s">
        <v>82</v>
      </c>
      <c r="D38" s="191"/>
      <c r="E38" s="184">
        <v>2498</v>
      </c>
      <c r="F38" s="204"/>
      <c r="G38" s="141"/>
      <c r="H38" s="154"/>
      <c r="I38" s="140"/>
      <c r="J38" s="140"/>
      <c r="K38" s="140"/>
      <c r="L38" s="140"/>
      <c r="M38" s="140"/>
      <c r="N38" s="140"/>
      <c r="O38" s="140"/>
      <c r="P38" s="140"/>
      <c r="Q38" s="140"/>
      <c r="R38" s="140" t="s">
        <v>74</v>
      </c>
      <c r="S38" s="140">
        <v>0</v>
      </c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</row>
    <row r="39" spans="1:47" outlineLevel="1">
      <c r="A39" s="163">
        <v>4</v>
      </c>
      <c r="B39" s="165" t="s">
        <v>87</v>
      </c>
      <c r="C39" s="173" t="s">
        <v>88</v>
      </c>
      <c r="D39" s="189" t="s">
        <v>71</v>
      </c>
      <c r="E39" s="167">
        <v>19984</v>
      </c>
      <c r="F39" s="204"/>
      <c r="G39" s="141">
        <f>ROUND(E39*F39,2)</f>
        <v>0</v>
      </c>
      <c r="H39" s="207" t="s">
        <v>143</v>
      </c>
      <c r="I39" s="140"/>
      <c r="J39" s="140"/>
      <c r="K39" s="140"/>
      <c r="L39" s="140"/>
      <c r="M39" s="140"/>
      <c r="N39" s="140"/>
      <c r="O39" s="140"/>
      <c r="P39" s="140"/>
      <c r="Q39" s="140"/>
      <c r="R39" s="140" t="s">
        <v>72</v>
      </c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</row>
    <row r="40" spans="1:47" outlineLevel="1">
      <c r="A40" s="163"/>
      <c r="B40" s="165"/>
      <c r="C40" s="176" t="s">
        <v>152</v>
      </c>
      <c r="D40" s="191"/>
      <c r="E40" s="184">
        <v>19984</v>
      </c>
      <c r="F40" s="204"/>
      <c r="G40" s="141"/>
      <c r="H40" s="154"/>
      <c r="I40" s="140"/>
      <c r="J40" s="140"/>
      <c r="K40" s="140"/>
      <c r="L40" s="140"/>
      <c r="M40" s="140"/>
      <c r="N40" s="140"/>
      <c r="O40" s="140"/>
      <c r="P40" s="140"/>
      <c r="Q40" s="140"/>
      <c r="R40" s="140" t="s">
        <v>74</v>
      </c>
      <c r="S40" s="140">
        <v>0</v>
      </c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</row>
    <row r="41" spans="1:47" outlineLevel="1">
      <c r="A41" s="163">
        <v>5</v>
      </c>
      <c r="B41" s="165" t="s">
        <v>89</v>
      </c>
      <c r="C41" s="173" t="s">
        <v>90</v>
      </c>
      <c r="D41" s="189" t="s">
        <v>71</v>
      </c>
      <c r="E41" s="167">
        <v>2498</v>
      </c>
      <c r="F41" s="204"/>
      <c r="G41" s="141">
        <f>ROUND(E41*F41,2)</f>
        <v>0</v>
      </c>
      <c r="H41" s="207" t="s">
        <v>143</v>
      </c>
      <c r="I41" s="140"/>
      <c r="J41" s="140"/>
      <c r="K41" s="140"/>
      <c r="L41" s="140"/>
      <c r="M41" s="140"/>
      <c r="N41" s="140"/>
      <c r="O41" s="140"/>
      <c r="P41" s="140"/>
      <c r="Q41" s="140"/>
      <c r="R41" s="140" t="s">
        <v>72</v>
      </c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</row>
    <row r="42" spans="1:47" outlineLevel="1">
      <c r="A42" s="163"/>
      <c r="B42" s="165"/>
      <c r="C42" s="174" t="s">
        <v>73</v>
      </c>
      <c r="D42" s="190"/>
      <c r="E42" s="183"/>
      <c r="F42" s="204"/>
      <c r="G42" s="141"/>
      <c r="H42" s="154"/>
      <c r="I42" s="140"/>
      <c r="J42" s="140"/>
      <c r="K42" s="140"/>
      <c r="L42" s="140"/>
      <c r="M42" s="140"/>
      <c r="N42" s="140"/>
      <c r="O42" s="140"/>
      <c r="P42" s="140"/>
      <c r="Q42" s="140"/>
      <c r="R42" s="140" t="s">
        <v>74</v>
      </c>
      <c r="S42" s="140">
        <v>2</v>
      </c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</row>
    <row r="43" spans="1:47" outlineLevel="1">
      <c r="A43" s="163"/>
      <c r="B43" s="165"/>
      <c r="C43" s="175" t="s">
        <v>75</v>
      </c>
      <c r="D43" s="190"/>
      <c r="E43" s="183"/>
      <c r="F43" s="204"/>
      <c r="G43" s="141"/>
      <c r="H43" s="154"/>
      <c r="I43" s="140"/>
      <c r="J43" s="140"/>
      <c r="K43" s="140"/>
      <c r="L43" s="140"/>
      <c r="M43" s="140"/>
      <c r="N43" s="140"/>
      <c r="O43" s="140"/>
      <c r="P43" s="140"/>
      <c r="Q43" s="140"/>
      <c r="R43" s="140" t="s">
        <v>74</v>
      </c>
      <c r="S43" s="140">
        <v>2</v>
      </c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</row>
    <row r="44" spans="1:47" outlineLevel="1">
      <c r="A44" s="163"/>
      <c r="B44" s="165"/>
      <c r="C44" s="175" t="s">
        <v>76</v>
      </c>
      <c r="D44" s="190"/>
      <c r="E44" s="183">
        <v>522</v>
      </c>
      <c r="F44" s="204"/>
      <c r="G44" s="141"/>
      <c r="H44" s="154"/>
      <c r="I44" s="140"/>
      <c r="J44" s="140"/>
      <c r="K44" s="140"/>
      <c r="L44" s="140"/>
      <c r="M44" s="140"/>
      <c r="N44" s="140"/>
      <c r="O44" s="140"/>
      <c r="P44" s="140"/>
      <c r="Q44" s="140"/>
      <c r="R44" s="140" t="s">
        <v>74</v>
      </c>
      <c r="S44" s="140">
        <v>2</v>
      </c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</row>
    <row r="45" spans="1:47" outlineLevel="1">
      <c r="A45" s="163"/>
      <c r="B45" s="165"/>
      <c r="C45" s="175" t="s">
        <v>77</v>
      </c>
      <c r="D45" s="190"/>
      <c r="E45" s="183">
        <v>540</v>
      </c>
      <c r="F45" s="204"/>
      <c r="G45" s="141"/>
      <c r="H45" s="154"/>
      <c r="I45" s="140"/>
      <c r="J45" s="140"/>
      <c r="K45" s="140"/>
      <c r="L45" s="140"/>
      <c r="M45" s="140"/>
      <c r="N45" s="140"/>
      <c r="O45" s="140"/>
      <c r="P45" s="140"/>
      <c r="Q45" s="140"/>
      <c r="R45" s="140" t="s">
        <v>74</v>
      </c>
      <c r="S45" s="140">
        <v>2</v>
      </c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</row>
    <row r="46" spans="1:47" outlineLevel="1">
      <c r="A46" s="163"/>
      <c r="B46" s="165"/>
      <c r="C46" s="175" t="s">
        <v>78</v>
      </c>
      <c r="D46" s="190"/>
      <c r="E46" s="183">
        <v>564</v>
      </c>
      <c r="F46" s="204"/>
      <c r="G46" s="141"/>
      <c r="H46" s="154"/>
      <c r="I46" s="140"/>
      <c r="J46" s="140"/>
      <c r="K46" s="140"/>
      <c r="L46" s="140"/>
      <c r="M46" s="140"/>
      <c r="N46" s="140"/>
      <c r="O46" s="140"/>
      <c r="P46" s="140"/>
      <c r="Q46" s="140"/>
      <c r="R46" s="140" t="s">
        <v>74</v>
      </c>
      <c r="S46" s="140">
        <v>2</v>
      </c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</row>
    <row r="47" spans="1:47" outlineLevel="1">
      <c r="A47" s="163"/>
      <c r="B47" s="165"/>
      <c r="C47" s="175" t="s">
        <v>79</v>
      </c>
      <c r="D47" s="190"/>
      <c r="E47" s="183">
        <v>522</v>
      </c>
      <c r="F47" s="204"/>
      <c r="G47" s="141"/>
      <c r="H47" s="154"/>
      <c r="I47" s="140"/>
      <c r="J47" s="140"/>
      <c r="K47" s="140"/>
      <c r="L47" s="140"/>
      <c r="M47" s="140"/>
      <c r="N47" s="140"/>
      <c r="O47" s="140"/>
      <c r="P47" s="140"/>
      <c r="Q47" s="140"/>
      <c r="R47" s="140" t="s">
        <v>74</v>
      </c>
      <c r="S47" s="140">
        <v>2</v>
      </c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</row>
    <row r="48" spans="1:47" outlineLevel="1">
      <c r="A48" s="163"/>
      <c r="B48" s="165"/>
      <c r="C48" s="175" t="s">
        <v>80</v>
      </c>
      <c r="D48" s="190"/>
      <c r="E48" s="183">
        <v>350</v>
      </c>
      <c r="F48" s="204"/>
      <c r="G48" s="141"/>
      <c r="H48" s="154"/>
      <c r="I48" s="140"/>
      <c r="J48" s="140"/>
      <c r="K48" s="140"/>
      <c r="L48" s="140"/>
      <c r="M48" s="140"/>
      <c r="N48" s="140"/>
      <c r="O48" s="140"/>
      <c r="P48" s="140"/>
      <c r="Q48" s="140"/>
      <c r="R48" s="140" t="s">
        <v>74</v>
      </c>
      <c r="S48" s="140">
        <v>2</v>
      </c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</row>
    <row r="49" spans="1:47" outlineLevel="1">
      <c r="A49" s="163"/>
      <c r="B49" s="165"/>
      <c r="C49" s="174" t="s">
        <v>81</v>
      </c>
      <c r="D49" s="190"/>
      <c r="E49" s="183"/>
      <c r="F49" s="204"/>
      <c r="G49" s="141"/>
      <c r="H49" s="154"/>
      <c r="I49" s="140"/>
      <c r="J49" s="140"/>
      <c r="K49" s="140"/>
      <c r="L49" s="140"/>
      <c r="M49" s="140"/>
      <c r="N49" s="140"/>
      <c r="O49" s="140"/>
      <c r="P49" s="140"/>
      <c r="Q49" s="140"/>
      <c r="R49" s="140" t="s">
        <v>74</v>
      </c>
      <c r="S49" s="140">
        <v>0</v>
      </c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</row>
    <row r="50" spans="1:47" outlineLevel="1">
      <c r="A50" s="163"/>
      <c r="B50" s="165"/>
      <c r="C50" s="176" t="s">
        <v>82</v>
      </c>
      <c r="D50" s="191"/>
      <c r="E50" s="184">
        <v>2498</v>
      </c>
      <c r="F50" s="204"/>
      <c r="G50" s="141"/>
      <c r="H50" s="154"/>
      <c r="I50" s="140"/>
      <c r="J50" s="140"/>
      <c r="K50" s="140"/>
      <c r="L50" s="140"/>
      <c r="M50" s="140"/>
      <c r="N50" s="140"/>
      <c r="O50" s="140"/>
      <c r="P50" s="140"/>
      <c r="Q50" s="140"/>
      <c r="R50" s="140" t="s">
        <v>74</v>
      </c>
      <c r="S50" s="140">
        <v>0</v>
      </c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</row>
    <row r="51" spans="1:47" outlineLevel="1">
      <c r="A51" s="163">
        <v>6</v>
      </c>
      <c r="B51" s="165" t="s">
        <v>91</v>
      </c>
      <c r="C51" s="173" t="s">
        <v>92</v>
      </c>
      <c r="D51" s="189" t="s">
        <v>71</v>
      </c>
      <c r="E51" s="167">
        <v>2498</v>
      </c>
      <c r="F51" s="204"/>
      <c r="G51" s="141">
        <f>ROUND(E51*F51,2)</f>
        <v>0</v>
      </c>
      <c r="H51" s="207" t="s">
        <v>143</v>
      </c>
      <c r="I51" s="140"/>
      <c r="J51" s="140"/>
      <c r="K51" s="140"/>
      <c r="L51" s="140"/>
      <c r="M51" s="140"/>
      <c r="N51" s="140"/>
      <c r="O51" s="140"/>
      <c r="P51" s="140"/>
      <c r="Q51" s="140"/>
      <c r="R51" s="140" t="s">
        <v>72</v>
      </c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</row>
    <row r="52" spans="1:47" outlineLevel="1">
      <c r="A52" s="163"/>
      <c r="B52" s="165"/>
      <c r="C52" s="174" t="s">
        <v>73</v>
      </c>
      <c r="D52" s="190"/>
      <c r="E52" s="183"/>
      <c r="F52" s="204"/>
      <c r="G52" s="141"/>
      <c r="H52" s="154"/>
      <c r="I52" s="140"/>
      <c r="J52" s="140"/>
      <c r="K52" s="140"/>
      <c r="L52" s="140"/>
      <c r="M52" s="140"/>
      <c r="N52" s="140"/>
      <c r="O52" s="140"/>
      <c r="P52" s="140"/>
      <c r="Q52" s="140"/>
      <c r="R52" s="140" t="s">
        <v>74</v>
      </c>
      <c r="S52" s="140">
        <v>2</v>
      </c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</row>
    <row r="53" spans="1:47" outlineLevel="1">
      <c r="A53" s="163"/>
      <c r="B53" s="165"/>
      <c r="C53" s="175" t="s">
        <v>75</v>
      </c>
      <c r="D53" s="190"/>
      <c r="E53" s="183"/>
      <c r="F53" s="204"/>
      <c r="G53" s="141"/>
      <c r="H53" s="154"/>
      <c r="I53" s="140"/>
      <c r="J53" s="140"/>
      <c r="K53" s="140"/>
      <c r="L53" s="140"/>
      <c r="M53" s="140"/>
      <c r="N53" s="140"/>
      <c r="O53" s="140"/>
      <c r="P53" s="140"/>
      <c r="Q53" s="140"/>
      <c r="R53" s="140" t="s">
        <v>74</v>
      </c>
      <c r="S53" s="140">
        <v>2</v>
      </c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</row>
    <row r="54" spans="1:47" outlineLevel="1">
      <c r="A54" s="163"/>
      <c r="B54" s="165"/>
      <c r="C54" s="175" t="s">
        <v>76</v>
      </c>
      <c r="D54" s="190"/>
      <c r="E54" s="183">
        <v>522</v>
      </c>
      <c r="F54" s="204"/>
      <c r="G54" s="141"/>
      <c r="H54" s="154"/>
      <c r="I54" s="140"/>
      <c r="J54" s="140"/>
      <c r="K54" s="140"/>
      <c r="L54" s="140"/>
      <c r="M54" s="140"/>
      <c r="N54" s="140"/>
      <c r="O54" s="140"/>
      <c r="P54" s="140"/>
      <c r="Q54" s="140"/>
      <c r="R54" s="140" t="s">
        <v>74</v>
      </c>
      <c r="S54" s="140">
        <v>2</v>
      </c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</row>
    <row r="55" spans="1:47" outlineLevel="1">
      <c r="A55" s="163"/>
      <c r="B55" s="165"/>
      <c r="C55" s="175" t="s">
        <v>77</v>
      </c>
      <c r="D55" s="190"/>
      <c r="E55" s="183">
        <v>540</v>
      </c>
      <c r="F55" s="204"/>
      <c r="G55" s="141"/>
      <c r="H55" s="154"/>
      <c r="I55" s="140"/>
      <c r="J55" s="140"/>
      <c r="K55" s="140"/>
      <c r="L55" s="140"/>
      <c r="M55" s="140"/>
      <c r="N55" s="140"/>
      <c r="O55" s="140"/>
      <c r="P55" s="140"/>
      <c r="Q55" s="140"/>
      <c r="R55" s="140" t="s">
        <v>74</v>
      </c>
      <c r="S55" s="140">
        <v>2</v>
      </c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</row>
    <row r="56" spans="1:47" outlineLevel="1">
      <c r="A56" s="163"/>
      <c r="B56" s="165"/>
      <c r="C56" s="175" t="s">
        <v>78</v>
      </c>
      <c r="D56" s="190"/>
      <c r="E56" s="183">
        <v>564</v>
      </c>
      <c r="F56" s="204"/>
      <c r="G56" s="141"/>
      <c r="H56" s="154"/>
      <c r="I56" s="140"/>
      <c r="J56" s="140"/>
      <c r="K56" s="140"/>
      <c r="L56" s="140"/>
      <c r="M56" s="140"/>
      <c r="N56" s="140"/>
      <c r="O56" s="140"/>
      <c r="P56" s="140"/>
      <c r="Q56" s="140"/>
      <c r="R56" s="140" t="s">
        <v>74</v>
      </c>
      <c r="S56" s="140">
        <v>2</v>
      </c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</row>
    <row r="57" spans="1:47" outlineLevel="1">
      <c r="A57" s="163"/>
      <c r="B57" s="165"/>
      <c r="C57" s="175" t="s">
        <v>79</v>
      </c>
      <c r="D57" s="190"/>
      <c r="E57" s="183">
        <v>522</v>
      </c>
      <c r="F57" s="204"/>
      <c r="G57" s="141"/>
      <c r="H57" s="154"/>
      <c r="I57" s="140"/>
      <c r="J57" s="140"/>
      <c r="K57" s="140"/>
      <c r="L57" s="140"/>
      <c r="M57" s="140"/>
      <c r="N57" s="140"/>
      <c r="O57" s="140"/>
      <c r="P57" s="140"/>
      <c r="Q57" s="140"/>
      <c r="R57" s="140" t="s">
        <v>74</v>
      </c>
      <c r="S57" s="140">
        <v>2</v>
      </c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</row>
    <row r="58" spans="1:47" outlineLevel="1">
      <c r="A58" s="163"/>
      <c r="B58" s="165"/>
      <c r="C58" s="175" t="s">
        <v>80</v>
      </c>
      <c r="D58" s="190"/>
      <c r="E58" s="183">
        <v>350</v>
      </c>
      <c r="F58" s="204"/>
      <c r="G58" s="141"/>
      <c r="H58" s="154"/>
      <c r="I58" s="140"/>
      <c r="J58" s="140"/>
      <c r="K58" s="140"/>
      <c r="L58" s="140"/>
      <c r="M58" s="140"/>
      <c r="N58" s="140"/>
      <c r="O58" s="140"/>
      <c r="P58" s="140"/>
      <c r="Q58" s="140"/>
      <c r="R58" s="140" t="s">
        <v>74</v>
      </c>
      <c r="S58" s="140">
        <v>2</v>
      </c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</row>
    <row r="59" spans="1:47" outlineLevel="1">
      <c r="A59" s="163"/>
      <c r="B59" s="165"/>
      <c r="C59" s="174" t="s">
        <v>81</v>
      </c>
      <c r="D59" s="190"/>
      <c r="E59" s="183"/>
      <c r="F59" s="204"/>
      <c r="G59" s="141"/>
      <c r="H59" s="154"/>
      <c r="I59" s="140"/>
      <c r="J59" s="140"/>
      <c r="K59" s="140"/>
      <c r="L59" s="140"/>
      <c r="M59" s="140"/>
      <c r="N59" s="140"/>
      <c r="O59" s="140"/>
      <c r="P59" s="140"/>
      <c r="Q59" s="140"/>
      <c r="R59" s="140" t="s">
        <v>74</v>
      </c>
      <c r="S59" s="140">
        <v>0</v>
      </c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</row>
    <row r="60" spans="1:47" outlineLevel="1">
      <c r="A60" s="163"/>
      <c r="B60" s="165"/>
      <c r="C60" s="176" t="s">
        <v>82</v>
      </c>
      <c r="D60" s="191"/>
      <c r="E60" s="184">
        <v>2498</v>
      </c>
      <c r="F60" s="204"/>
      <c r="G60" s="141"/>
      <c r="H60" s="154"/>
      <c r="I60" s="140"/>
      <c r="J60" s="140"/>
      <c r="K60" s="140"/>
      <c r="L60" s="140"/>
      <c r="M60" s="140"/>
      <c r="N60" s="140"/>
      <c r="O60" s="140"/>
      <c r="P60" s="140"/>
      <c r="Q60" s="140"/>
      <c r="R60" s="140" t="s">
        <v>74</v>
      </c>
      <c r="S60" s="140">
        <v>0</v>
      </c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</row>
    <row r="61" spans="1:47" outlineLevel="1">
      <c r="A61" s="163">
        <v>7</v>
      </c>
      <c r="B61" s="165" t="s">
        <v>93</v>
      </c>
      <c r="C61" s="173" t="s">
        <v>148</v>
      </c>
      <c r="D61" s="189" t="s">
        <v>94</v>
      </c>
      <c r="E61" s="167">
        <v>1464</v>
      </c>
      <c r="F61" s="204"/>
      <c r="G61" s="141">
        <f>ROUND(E61*F61,2)</f>
        <v>0</v>
      </c>
      <c r="H61" s="207" t="s">
        <v>143</v>
      </c>
      <c r="I61" s="140"/>
      <c r="J61" s="140"/>
      <c r="K61" s="140"/>
      <c r="L61" s="140"/>
      <c r="M61" s="140"/>
      <c r="N61" s="140"/>
      <c r="O61" s="140"/>
      <c r="P61" s="140"/>
      <c r="Q61" s="140"/>
      <c r="R61" s="140" t="s">
        <v>72</v>
      </c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</row>
    <row r="62" spans="1:47" outlineLevel="1">
      <c r="A62" s="163"/>
      <c r="B62" s="165"/>
      <c r="C62" s="176" t="s">
        <v>95</v>
      </c>
      <c r="D62" s="191"/>
      <c r="E62" s="184">
        <v>1464</v>
      </c>
      <c r="F62" s="204"/>
      <c r="G62" s="141"/>
      <c r="H62" s="154"/>
      <c r="I62" s="140"/>
      <c r="J62" s="140"/>
      <c r="K62" s="140"/>
      <c r="L62" s="140"/>
      <c r="M62" s="140"/>
      <c r="N62" s="140"/>
      <c r="O62" s="140"/>
      <c r="P62" s="140"/>
      <c r="Q62" s="140"/>
      <c r="R62" s="140" t="s">
        <v>74</v>
      </c>
      <c r="S62" s="140">
        <v>0</v>
      </c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</row>
    <row r="63" spans="1:47" outlineLevel="1">
      <c r="A63" s="163">
        <v>8</v>
      </c>
      <c r="B63" s="165" t="s">
        <v>96</v>
      </c>
      <c r="C63" s="173" t="s">
        <v>97</v>
      </c>
      <c r="D63" s="189" t="s">
        <v>98</v>
      </c>
      <c r="E63" s="167">
        <v>11.2</v>
      </c>
      <c r="F63" s="204"/>
      <c r="G63" s="141">
        <f>ROUND(E63*F63,2)</f>
        <v>0</v>
      </c>
      <c r="H63" s="207" t="s">
        <v>143</v>
      </c>
      <c r="I63" s="140"/>
      <c r="J63" s="140"/>
      <c r="K63" s="140"/>
      <c r="L63" s="140"/>
      <c r="M63" s="140"/>
      <c r="N63" s="140"/>
      <c r="O63" s="140"/>
      <c r="P63" s="140"/>
      <c r="Q63" s="140"/>
      <c r="R63" s="140" t="s">
        <v>72</v>
      </c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</row>
    <row r="64" spans="1:47" outlineLevel="1">
      <c r="A64" s="163"/>
      <c r="B64" s="165"/>
      <c r="C64" s="176" t="s">
        <v>99</v>
      </c>
      <c r="D64" s="191"/>
      <c r="E64" s="184">
        <v>11.2</v>
      </c>
      <c r="F64" s="204"/>
      <c r="G64" s="141"/>
      <c r="H64" s="154"/>
      <c r="I64" s="140"/>
      <c r="J64" s="140"/>
      <c r="K64" s="140"/>
      <c r="L64" s="140"/>
      <c r="M64" s="140"/>
      <c r="N64" s="140"/>
      <c r="O64" s="140"/>
      <c r="P64" s="140"/>
      <c r="Q64" s="140"/>
      <c r="R64" s="140" t="s">
        <v>74</v>
      </c>
      <c r="S64" s="140">
        <v>0</v>
      </c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</row>
    <row r="65" spans="1:47" outlineLevel="1">
      <c r="A65" s="163">
        <v>9</v>
      </c>
      <c r="B65" s="165" t="s">
        <v>100</v>
      </c>
      <c r="C65" s="173" t="s">
        <v>101</v>
      </c>
      <c r="D65" s="189" t="s">
        <v>98</v>
      </c>
      <c r="E65" s="167">
        <v>11.2</v>
      </c>
      <c r="F65" s="204"/>
      <c r="G65" s="141">
        <f>ROUND(E65*F65,2)</f>
        <v>0</v>
      </c>
      <c r="H65" s="207" t="s">
        <v>143</v>
      </c>
      <c r="I65" s="140"/>
      <c r="J65" s="140"/>
      <c r="K65" s="140"/>
      <c r="L65" s="140"/>
      <c r="M65" s="140"/>
      <c r="N65" s="140"/>
      <c r="O65" s="140"/>
      <c r="P65" s="140"/>
      <c r="Q65" s="140"/>
      <c r="R65" s="140" t="s">
        <v>72</v>
      </c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</row>
    <row r="66" spans="1:47" outlineLevel="1">
      <c r="A66" s="163"/>
      <c r="B66" s="165"/>
      <c r="C66" s="176" t="s">
        <v>99</v>
      </c>
      <c r="D66" s="191"/>
      <c r="E66" s="184">
        <v>11.2</v>
      </c>
      <c r="F66" s="204"/>
      <c r="G66" s="141"/>
      <c r="H66" s="154"/>
      <c r="I66" s="140"/>
      <c r="J66" s="140"/>
      <c r="K66" s="140"/>
      <c r="L66" s="140"/>
      <c r="M66" s="140"/>
      <c r="N66" s="140"/>
      <c r="O66" s="140"/>
      <c r="P66" s="140"/>
      <c r="Q66" s="140"/>
      <c r="R66" s="140" t="s">
        <v>74</v>
      </c>
      <c r="S66" s="140">
        <v>0</v>
      </c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</row>
    <row r="67" spans="1:47" outlineLevel="1">
      <c r="A67" s="163">
        <v>10</v>
      </c>
      <c r="B67" s="165" t="s">
        <v>102</v>
      </c>
      <c r="C67" s="173" t="s">
        <v>103</v>
      </c>
      <c r="D67" s="189" t="s">
        <v>104</v>
      </c>
      <c r="E67" s="167">
        <v>0.47711999999999999</v>
      </c>
      <c r="F67" s="204"/>
      <c r="G67" s="141">
        <f>ROUND(E67*F67,2)</f>
        <v>0</v>
      </c>
      <c r="H67" s="207" t="s">
        <v>143</v>
      </c>
      <c r="I67" s="140"/>
      <c r="J67" s="140"/>
      <c r="K67" s="140"/>
      <c r="L67" s="140"/>
      <c r="M67" s="140"/>
      <c r="N67" s="140"/>
      <c r="O67" s="140"/>
      <c r="P67" s="140"/>
      <c r="Q67" s="140"/>
      <c r="R67" s="140" t="s">
        <v>105</v>
      </c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</row>
    <row r="68" spans="1:47" outlineLevel="1">
      <c r="A68" s="163"/>
      <c r="B68" s="165"/>
      <c r="C68" s="176" t="s">
        <v>106</v>
      </c>
      <c r="D68" s="191"/>
      <c r="E68" s="184">
        <v>0.47711999999999999</v>
      </c>
      <c r="F68" s="204"/>
      <c r="G68" s="141"/>
      <c r="H68" s="154"/>
      <c r="I68" s="140"/>
      <c r="J68" s="140"/>
      <c r="K68" s="140"/>
      <c r="L68" s="140"/>
      <c r="M68" s="140"/>
      <c r="N68" s="140"/>
      <c r="O68" s="140"/>
      <c r="P68" s="140"/>
      <c r="Q68" s="140"/>
      <c r="R68" s="140" t="s">
        <v>74</v>
      </c>
      <c r="S68" s="140">
        <v>0</v>
      </c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</row>
    <row r="69" spans="1:47" outlineLevel="1">
      <c r="A69" s="163">
        <v>11</v>
      </c>
      <c r="B69" s="165" t="s">
        <v>107</v>
      </c>
      <c r="C69" s="173" t="s">
        <v>108</v>
      </c>
      <c r="D69" s="189" t="s">
        <v>94</v>
      </c>
      <c r="E69" s="167">
        <v>10.8</v>
      </c>
      <c r="F69" s="204"/>
      <c r="G69" s="141">
        <f>ROUND(E69*F69,2)</f>
        <v>0</v>
      </c>
      <c r="H69" s="207" t="s">
        <v>143</v>
      </c>
      <c r="I69" s="140"/>
      <c r="J69" s="140"/>
      <c r="K69" s="140"/>
      <c r="L69" s="140"/>
      <c r="M69" s="140"/>
      <c r="N69" s="140"/>
      <c r="O69" s="140"/>
      <c r="P69" s="140"/>
      <c r="Q69" s="140"/>
      <c r="R69" s="140" t="s">
        <v>72</v>
      </c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</row>
    <row r="70" spans="1:47" outlineLevel="1">
      <c r="A70" s="163"/>
      <c r="B70" s="165"/>
      <c r="C70" s="176" t="s">
        <v>109</v>
      </c>
      <c r="D70" s="191"/>
      <c r="E70" s="184">
        <v>10.8</v>
      </c>
      <c r="F70" s="204"/>
      <c r="G70" s="141"/>
      <c r="H70" s="154"/>
      <c r="I70" s="140"/>
      <c r="J70" s="140"/>
      <c r="K70" s="140"/>
      <c r="L70" s="140"/>
      <c r="M70" s="140"/>
      <c r="N70" s="140"/>
      <c r="O70" s="140"/>
      <c r="P70" s="140"/>
      <c r="Q70" s="140"/>
      <c r="R70" s="140" t="s">
        <v>74</v>
      </c>
      <c r="S70" s="140">
        <v>0</v>
      </c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</row>
    <row r="71" spans="1:47">
      <c r="A71" s="164" t="s">
        <v>69</v>
      </c>
      <c r="B71" s="166" t="s">
        <v>47</v>
      </c>
      <c r="C71" s="177" t="s">
        <v>48</v>
      </c>
      <c r="D71" s="192"/>
      <c r="E71" s="168"/>
      <c r="F71" s="205"/>
      <c r="G71" s="142">
        <f>SUMIF(R72:R73,"&lt;&gt;NOR",G72:G73)</f>
        <v>0</v>
      </c>
      <c r="H71" s="155"/>
      <c r="I71" s="140"/>
      <c r="R71" t="s">
        <v>70</v>
      </c>
    </row>
    <row r="72" spans="1:47" outlineLevel="1">
      <c r="A72" s="163">
        <v>12</v>
      </c>
      <c r="B72" s="165" t="s">
        <v>110</v>
      </c>
      <c r="C72" s="173" t="s">
        <v>111</v>
      </c>
      <c r="D72" s="189" t="s">
        <v>71</v>
      </c>
      <c r="E72" s="167">
        <v>0.45341599999999999</v>
      </c>
      <c r="F72" s="204"/>
      <c r="G72" s="141">
        <f>ROUND(E72*F72,2)</f>
        <v>0</v>
      </c>
      <c r="H72" s="207" t="s">
        <v>143</v>
      </c>
      <c r="I72" s="140"/>
      <c r="J72" s="140"/>
      <c r="K72" s="140"/>
      <c r="L72" s="140"/>
      <c r="M72" s="140"/>
      <c r="N72" s="140"/>
      <c r="O72" s="140"/>
      <c r="P72" s="140"/>
      <c r="Q72" s="140"/>
      <c r="R72" s="140" t="s">
        <v>72</v>
      </c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</row>
    <row r="73" spans="1:47" outlineLevel="1">
      <c r="A73" s="163"/>
      <c r="B73" s="165"/>
      <c r="C73" s="176" t="s">
        <v>112</v>
      </c>
      <c r="D73" s="191"/>
      <c r="E73" s="184">
        <v>0.45341599999999999</v>
      </c>
      <c r="F73" s="204"/>
      <c r="G73" s="141"/>
      <c r="H73" s="154"/>
      <c r="I73" s="140"/>
      <c r="J73" s="140"/>
      <c r="K73" s="140"/>
      <c r="L73" s="140"/>
      <c r="M73" s="140"/>
      <c r="N73" s="140"/>
      <c r="O73" s="140"/>
      <c r="P73" s="140"/>
      <c r="Q73" s="140"/>
      <c r="R73" s="140" t="s">
        <v>74</v>
      </c>
      <c r="S73" s="140">
        <v>0</v>
      </c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</row>
    <row r="74" spans="1:47">
      <c r="A74" s="164" t="s">
        <v>69</v>
      </c>
      <c r="B74" s="166" t="s">
        <v>49</v>
      </c>
      <c r="C74" s="177" t="s">
        <v>50</v>
      </c>
      <c r="D74" s="192"/>
      <c r="E74" s="168"/>
      <c r="F74" s="205"/>
      <c r="G74" s="142">
        <f>SUMIF(R75:R93,"&lt;&gt;NOR",G75:G93)</f>
        <v>0</v>
      </c>
      <c r="H74" s="155"/>
      <c r="I74" s="140"/>
      <c r="R74" t="s">
        <v>70</v>
      </c>
    </row>
    <row r="75" spans="1:47" outlineLevel="1">
      <c r="A75" s="163">
        <v>13</v>
      </c>
      <c r="B75" s="165" t="s">
        <v>113</v>
      </c>
      <c r="C75" s="173" t="s">
        <v>114</v>
      </c>
      <c r="D75" s="189" t="s">
        <v>71</v>
      </c>
      <c r="E75" s="167">
        <v>6.3000000000000007</v>
      </c>
      <c r="F75" s="204"/>
      <c r="G75" s="141">
        <f>ROUND(E75*F75,2)</f>
        <v>0</v>
      </c>
      <c r="H75" s="207" t="s">
        <v>143</v>
      </c>
      <c r="I75" s="140"/>
      <c r="J75" s="140"/>
      <c r="K75" s="140"/>
      <c r="L75" s="140"/>
      <c r="M75" s="140"/>
      <c r="N75" s="140"/>
      <c r="O75" s="140"/>
      <c r="P75" s="140"/>
      <c r="Q75" s="140"/>
      <c r="R75" s="140" t="s">
        <v>72</v>
      </c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</row>
    <row r="76" spans="1:47" outlineLevel="1">
      <c r="A76" s="163"/>
      <c r="B76" s="165"/>
      <c r="C76" s="176" t="s">
        <v>115</v>
      </c>
      <c r="D76" s="191"/>
      <c r="E76" s="184">
        <v>6.3</v>
      </c>
      <c r="F76" s="204"/>
      <c r="G76" s="141"/>
      <c r="H76" s="207"/>
      <c r="I76" s="140"/>
      <c r="J76" s="140"/>
      <c r="K76" s="140"/>
      <c r="L76" s="140"/>
      <c r="M76" s="140"/>
      <c r="N76" s="140"/>
      <c r="O76" s="140"/>
      <c r="P76" s="140"/>
      <c r="Q76" s="140"/>
      <c r="R76" s="140" t="s">
        <v>74</v>
      </c>
      <c r="S76" s="140">
        <v>0</v>
      </c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</row>
    <row r="77" spans="1:47" outlineLevel="1">
      <c r="A77" s="163">
        <v>14</v>
      </c>
      <c r="B77" s="165" t="s">
        <v>116</v>
      </c>
      <c r="C77" s="173" t="s">
        <v>117</v>
      </c>
      <c r="D77" s="189" t="s">
        <v>71</v>
      </c>
      <c r="E77" s="167">
        <v>2916.24</v>
      </c>
      <c r="F77" s="204"/>
      <c r="G77" s="141">
        <f>ROUND(E77*F77,2)</f>
        <v>0</v>
      </c>
      <c r="H77" s="207" t="s">
        <v>143</v>
      </c>
      <c r="I77" s="140"/>
      <c r="J77" s="140"/>
      <c r="K77" s="140"/>
      <c r="L77" s="140"/>
      <c r="M77" s="140"/>
      <c r="N77" s="140"/>
      <c r="O77" s="140"/>
      <c r="P77" s="140"/>
      <c r="Q77" s="140"/>
      <c r="R77" s="140" t="s">
        <v>72</v>
      </c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</row>
    <row r="78" spans="1:47" outlineLevel="1">
      <c r="A78" s="163"/>
      <c r="B78" s="165"/>
      <c r="C78" s="176" t="s">
        <v>118</v>
      </c>
      <c r="D78" s="191"/>
      <c r="E78" s="184"/>
      <c r="F78" s="204"/>
      <c r="G78" s="141"/>
      <c r="H78" s="154"/>
      <c r="I78" s="140"/>
      <c r="J78" s="140"/>
      <c r="K78" s="140"/>
      <c r="L78" s="140"/>
      <c r="M78" s="140"/>
      <c r="N78" s="140"/>
      <c r="O78" s="140"/>
      <c r="P78" s="140"/>
      <c r="Q78" s="140"/>
      <c r="R78" s="140" t="s">
        <v>74</v>
      </c>
      <c r="S78" s="140">
        <v>0</v>
      </c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</row>
    <row r="79" spans="1:47" outlineLevel="1">
      <c r="A79" s="163"/>
      <c r="B79" s="165"/>
      <c r="C79" s="176" t="s">
        <v>119</v>
      </c>
      <c r="D79" s="191"/>
      <c r="E79" s="184">
        <v>1599.7850000000001</v>
      </c>
      <c r="F79" s="204"/>
      <c r="G79" s="141"/>
      <c r="H79" s="154"/>
      <c r="I79" s="140"/>
      <c r="J79" s="140"/>
      <c r="K79" s="140"/>
      <c r="L79" s="140"/>
      <c r="M79" s="140"/>
      <c r="N79" s="140"/>
      <c r="O79" s="140"/>
      <c r="P79" s="140"/>
      <c r="Q79" s="140"/>
      <c r="R79" s="140" t="s">
        <v>74</v>
      </c>
      <c r="S79" s="140">
        <v>0</v>
      </c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</row>
    <row r="80" spans="1:47" outlineLevel="1">
      <c r="A80" s="163"/>
      <c r="B80" s="165"/>
      <c r="C80" s="176" t="s">
        <v>120</v>
      </c>
      <c r="D80" s="191"/>
      <c r="E80" s="184">
        <v>359.45499999999998</v>
      </c>
      <c r="F80" s="204"/>
      <c r="G80" s="141"/>
      <c r="H80" s="154"/>
      <c r="I80" s="140"/>
      <c r="J80" s="140"/>
      <c r="K80" s="140"/>
      <c r="L80" s="140"/>
      <c r="M80" s="140"/>
      <c r="N80" s="140"/>
      <c r="O80" s="140"/>
      <c r="P80" s="140"/>
      <c r="Q80" s="140"/>
      <c r="R80" s="140" t="s">
        <v>74</v>
      </c>
      <c r="S80" s="140">
        <v>0</v>
      </c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</row>
    <row r="81" spans="1:47" outlineLevel="1">
      <c r="A81" s="163"/>
      <c r="B81" s="165"/>
      <c r="C81" s="176" t="s">
        <v>121</v>
      </c>
      <c r="D81" s="191"/>
      <c r="E81" s="184">
        <v>380</v>
      </c>
      <c r="F81" s="204"/>
      <c r="G81" s="141"/>
      <c r="H81" s="154"/>
      <c r="I81" s="140"/>
      <c r="J81" s="140"/>
      <c r="K81" s="140"/>
      <c r="L81" s="140"/>
      <c r="M81" s="140"/>
      <c r="N81" s="140"/>
      <c r="O81" s="140"/>
      <c r="P81" s="140"/>
      <c r="Q81" s="140"/>
      <c r="R81" s="140" t="s">
        <v>74</v>
      </c>
      <c r="S81" s="140">
        <v>0</v>
      </c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</row>
    <row r="82" spans="1:47" outlineLevel="1">
      <c r="A82" s="163"/>
      <c r="B82" s="165"/>
      <c r="C82" s="176" t="s">
        <v>122</v>
      </c>
      <c r="D82" s="191"/>
      <c r="E82" s="184">
        <v>441</v>
      </c>
      <c r="F82" s="204"/>
      <c r="G82" s="141"/>
      <c r="H82" s="154"/>
      <c r="I82" s="140"/>
      <c r="J82" s="140"/>
      <c r="K82" s="140"/>
      <c r="L82" s="140"/>
      <c r="M82" s="140"/>
      <c r="N82" s="140"/>
      <c r="O82" s="140"/>
      <c r="P82" s="140"/>
      <c r="Q82" s="140"/>
      <c r="R82" s="140" t="s">
        <v>74</v>
      </c>
      <c r="S82" s="140">
        <v>0</v>
      </c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</row>
    <row r="83" spans="1:47" outlineLevel="1">
      <c r="A83" s="163"/>
      <c r="B83" s="165"/>
      <c r="C83" s="176" t="s">
        <v>123</v>
      </c>
      <c r="D83" s="191"/>
      <c r="E83" s="184">
        <v>100</v>
      </c>
      <c r="F83" s="204"/>
      <c r="G83" s="141"/>
      <c r="H83" s="154"/>
      <c r="I83" s="140"/>
      <c r="J83" s="140"/>
      <c r="K83" s="140"/>
      <c r="L83" s="140"/>
      <c r="M83" s="140"/>
      <c r="N83" s="140"/>
      <c r="O83" s="140"/>
      <c r="P83" s="140"/>
      <c r="Q83" s="140"/>
      <c r="R83" s="140" t="s">
        <v>74</v>
      </c>
      <c r="S83" s="140">
        <v>0</v>
      </c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</row>
    <row r="84" spans="1:47" outlineLevel="1">
      <c r="A84" s="163"/>
      <c r="B84" s="165"/>
      <c r="C84" s="176" t="s">
        <v>124</v>
      </c>
      <c r="D84" s="191"/>
      <c r="E84" s="184">
        <v>32</v>
      </c>
      <c r="F84" s="204"/>
      <c r="G84" s="141"/>
      <c r="H84" s="154"/>
      <c r="I84" s="140"/>
      <c r="J84" s="140"/>
      <c r="K84" s="140"/>
      <c r="L84" s="140"/>
      <c r="M84" s="140"/>
      <c r="N84" s="140"/>
      <c r="O84" s="140"/>
      <c r="P84" s="140"/>
      <c r="Q84" s="140"/>
      <c r="R84" s="140" t="s">
        <v>74</v>
      </c>
      <c r="S84" s="140">
        <v>0</v>
      </c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</row>
    <row r="85" spans="1:47" outlineLevel="1">
      <c r="A85" s="163"/>
      <c r="B85" s="165"/>
      <c r="C85" s="176" t="s">
        <v>125</v>
      </c>
      <c r="D85" s="191"/>
      <c r="E85" s="184">
        <v>4</v>
      </c>
      <c r="F85" s="204"/>
      <c r="G85" s="141"/>
      <c r="H85" s="154"/>
      <c r="I85" s="140"/>
      <c r="J85" s="140"/>
      <c r="K85" s="140"/>
      <c r="L85" s="140"/>
      <c r="M85" s="140"/>
      <c r="N85" s="140"/>
      <c r="O85" s="140"/>
      <c r="P85" s="140"/>
      <c r="Q85" s="140"/>
      <c r="R85" s="140" t="s">
        <v>74</v>
      </c>
      <c r="S85" s="140">
        <v>0</v>
      </c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</row>
    <row r="86" spans="1:47" outlineLevel="1">
      <c r="A86" s="163">
        <v>15</v>
      </c>
      <c r="B86" s="165" t="s">
        <v>126</v>
      </c>
      <c r="C86" s="173" t="s">
        <v>127</v>
      </c>
      <c r="D86" s="189" t="s">
        <v>94</v>
      </c>
      <c r="E86" s="167">
        <v>329</v>
      </c>
      <c r="F86" s="204"/>
      <c r="G86" s="141">
        <f>ROUND(E86*F86,2)</f>
        <v>0</v>
      </c>
      <c r="H86" s="207" t="s">
        <v>144</v>
      </c>
      <c r="I86" s="140"/>
      <c r="J86" s="140"/>
      <c r="K86" s="140"/>
      <c r="L86" s="140"/>
      <c r="M86" s="140"/>
      <c r="N86" s="140"/>
      <c r="O86" s="140"/>
      <c r="P86" s="140"/>
      <c r="Q86" s="140"/>
      <c r="R86" s="140" t="s">
        <v>72</v>
      </c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</row>
    <row r="87" spans="1:47" outlineLevel="1">
      <c r="A87" s="163"/>
      <c r="B87" s="165"/>
      <c r="C87" s="176" t="s">
        <v>128</v>
      </c>
      <c r="D87" s="191"/>
      <c r="E87" s="184">
        <v>329</v>
      </c>
      <c r="F87" s="204"/>
      <c r="G87" s="141"/>
      <c r="H87" s="154"/>
      <c r="I87" s="140"/>
      <c r="J87" s="140"/>
      <c r="K87" s="140"/>
      <c r="L87" s="140"/>
      <c r="M87" s="140"/>
      <c r="N87" s="140"/>
      <c r="O87" s="140"/>
      <c r="P87" s="140"/>
      <c r="Q87" s="140"/>
      <c r="R87" s="140" t="s">
        <v>74</v>
      </c>
      <c r="S87" s="140">
        <v>0</v>
      </c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</row>
    <row r="88" spans="1:47" outlineLevel="1">
      <c r="A88" s="163">
        <v>16</v>
      </c>
      <c r="B88" s="165" t="s">
        <v>129</v>
      </c>
      <c r="C88" s="173" t="s">
        <v>130</v>
      </c>
      <c r="D88" s="189" t="s">
        <v>104</v>
      </c>
      <c r="E88" s="167">
        <v>1149.7</v>
      </c>
      <c r="F88" s="204"/>
      <c r="G88" s="141">
        <f>ROUND(E88*F88,2)</f>
        <v>0</v>
      </c>
      <c r="H88" s="207" t="s">
        <v>143</v>
      </c>
      <c r="I88" s="140"/>
      <c r="J88" s="140"/>
      <c r="K88" s="140"/>
      <c r="L88" s="140"/>
      <c r="M88" s="140"/>
      <c r="N88" s="140"/>
      <c r="O88" s="140"/>
      <c r="P88" s="140"/>
      <c r="Q88" s="140"/>
      <c r="R88" s="140" t="s">
        <v>72</v>
      </c>
      <c r="S88" s="140"/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</row>
    <row r="89" spans="1:47" outlineLevel="1">
      <c r="A89" s="163"/>
      <c r="B89" s="165"/>
      <c r="C89" s="176" t="s">
        <v>131</v>
      </c>
      <c r="D89" s="191"/>
      <c r="E89" s="184">
        <v>1149.7</v>
      </c>
      <c r="F89" s="204"/>
      <c r="G89" s="141"/>
      <c r="H89" s="154"/>
      <c r="I89" s="140"/>
      <c r="J89" s="140"/>
      <c r="K89" s="140"/>
      <c r="L89" s="140"/>
      <c r="M89" s="140"/>
      <c r="N89" s="140"/>
      <c r="O89" s="140"/>
      <c r="P89" s="140"/>
      <c r="Q89" s="140"/>
      <c r="R89" s="140" t="s">
        <v>74</v>
      </c>
      <c r="S89" s="140">
        <v>0</v>
      </c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</row>
    <row r="90" spans="1:47" outlineLevel="1">
      <c r="A90" s="163">
        <v>17</v>
      </c>
      <c r="B90" s="165" t="s">
        <v>132</v>
      </c>
      <c r="C90" s="173" t="s">
        <v>133</v>
      </c>
      <c r="D90" s="189" t="s">
        <v>104</v>
      </c>
      <c r="E90" s="167">
        <v>2299.4</v>
      </c>
      <c r="F90" s="204"/>
      <c r="G90" s="141">
        <f>ROUND(E90*F90,2)</f>
        <v>0</v>
      </c>
      <c r="H90" s="207" t="s">
        <v>143</v>
      </c>
      <c r="I90" s="140"/>
      <c r="J90" s="140"/>
      <c r="K90" s="140"/>
      <c r="L90" s="140"/>
      <c r="M90" s="140"/>
      <c r="N90" s="140"/>
      <c r="O90" s="140"/>
      <c r="P90" s="140"/>
      <c r="Q90" s="140"/>
      <c r="R90" s="140" t="s">
        <v>72</v>
      </c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</row>
    <row r="91" spans="1:47" outlineLevel="1">
      <c r="A91" s="163"/>
      <c r="B91" s="165"/>
      <c r="C91" s="176" t="s">
        <v>153</v>
      </c>
      <c r="D91" s="191"/>
      <c r="E91" s="184">
        <v>2299.4</v>
      </c>
      <c r="F91" s="204"/>
      <c r="G91" s="141"/>
      <c r="H91" s="154"/>
      <c r="I91" s="140"/>
      <c r="J91" s="140"/>
      <c r="K91" s="140"/>
      <c r="L91" s="140"/>
      <c r="M91" s="140"/>
      <c r="N91" s="140"/>
      <c r="O91" s="140"/>
      <c r="P91" s="140"/>
      <c r="Q91" s="140"/>
      <c r="R91" s="140" t="s">
        <v>74</v>
      </c>
      <c r="S91" s="140">
        <v>0</v>
      </c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</row>
    <row r="92" spans="1:47" outlineLevel="1">
      <c r="A92" s="163">
        <v>18</v>
      </c>
      <c r="B92" s="165" t="s">
        <v>134</v>
      </c>
      <c r="C92" s="173" t="s">
        <v>135</v>
      </c>
      <c r="D92" s="189" t="s">
        <v>104</v>
      </c>
      <c r="E92" s="167">
        <v>1149.7</v>
      </c>
      <c r="F92" s="204"/>
      <c r="G92" s="141">
        <f>ROUND(E92*F92,2)</f>
        <v>0</v>
      </c>
      <c r="H92" s="207" t="s">
        <v>143</v>
      </c>
      <c r="I92" s="140"/>
      <c r="J92" s="140"/>
      <c r="K92" s="140"/>
      <c r="L92" s="140"/>
      <c r="M92" s="140"/>
      <c r="N92" s="140"/>
      <c r="O92" s="140"/>
      <c r="P92" s="140"/>
      <c r="Q92" s="140"/>
      <c r="R92" s="140" t="s">
        <v>72</v>
      </c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</row>
    <row r="93" spans="1:47" outlineLevel="1">
      <c r="A93" s="163"/>
      <c r="B93" s="165"/>
      <c r="C93" s="176" t="s">
        <v>131</v>
      </c>
      <c r="D93" s="191"/>
      <c r="E93" s="184">
        <v>1149.7</v>
      </c>
      <c r="F93" s="204"/>
      <c r="G93" s="141"/>
      <c r="H93" s="154"/>
      <c r="I93" s="140"/>
      <c r="J93" s="140"/>
      <c r="K93" s="140"/>
      <c r="L93" s="140"/>
      <c r="M93" s="140"/>
      <c r="N93" s="140"/>
      <c r="O93" s="140"/>
      <c r="P93" s="140"/>
      <c r="Q93" s="140"/>
      <c r="R93" s="140" t="s">
        <v>74</v>
      </c>
      <c r="S93" s="140">
        <v>0</v>
      </c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</row>
    <row r="94" spans="1:47">
      <c r="A94" s="164" t="s">
        <v>69</v>
      </c>
      <c r="B94" s="166" t="s">
        <v>51</v>
      </c>
      <c r="C94" s="177" t="s">
        <v>52</v>
      </c>
      <c r="D94" s="192"/>
      <c r="E94" s="168"/>
      <c r="F94" s="205"/>
      <c r="G94" s="142">
        <f>SUMIF(R95:R96,"&lt;&gt;NOR",G95:G96)</f>
        <v>0</v>
      </c>
      <c r="H94" s="155"/>
      <c r="I94" s="140"/>
      <c r="R94" t="s">
        <v>70</v>
      </c>
    </row>
    <row r="95" spans="1:47" outlineLevel="1">
      <c r="A95" s="163">
        <v>19</v>
      </c>
      <c r="B95" s="165" t="s">
        <v>136</v>
      </c>
      <c r="C95" s="173" t="s">
        <v>137</v>
      </c>
      <c r="D95" s="189" t="s">
        <v>104</v>
      </c>
      <c r="E95" s="167">
        <v>5.54</v>
      </c>
      <c r="F95" s="204"/>
      <c r="G95" s="141">
        <f>ROUND(E95*F95,2)</f>
        <v>0</v>
      </c>
      <c r="H95" s="207" t="s">
        <v>143</v>
      </c>
      <c r="I95" s="140"/>
      <c r="J95" s="140"/>
      <c r="K95" s="140"/>
      <c r="L95" s="140"/>
      <c r="M95" s="140"/>
      <c r="N95" s="140"/>
      <c r="O95" s="140"/>
      <c r="P95" s="140"/>
      <c r="Q95" s="140"/>
      <c r="R95" s="140" t="s">
        <v>72</v>
      </c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</row>
    <row r="96" spans="1:47" outlineLevel="1">
      <c r="A96" s="169"/>
      <c r="B96" s="170"/>
      <c r="C96" s="178" t="s">
        <v>138</v>
      </c>
      <c r="D96" s="193"/>
      <c r="E96" s="185">
        <v>5.54</v>
      </c>
      <c r="F96" s="206"/>
      <c r="G96" s="148"/>
      <c r="H96" s="156"/>
      <c r="I96" s="140"/>
      <c r="J96" s="140"/>
      <c r="K96" s="140"/>
      <c r="L96" s="140"/>
      <c r="M96" s="140"/>
      <c r="N96" s="140"/>
      <c r="O96" s="140"/>
      <c r="P96" s="140"/>
      <c r="Q96" s="140"/>
      <c r="R96" s="140" t="s">
        <v>74</v>
      </c>
      <c r="S96" s="140">
        <v>0</v>
      </c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</row>
    <row r="97" spans="1:18">
      <c r="B97" s="160" t="s">
        <v>139</v>
      </c>
      <c r="C97" s="179" t="s">
        <v>139</v>
      </c>
      <c r="D97" s="161"/>
      <c r="E97" s="186"/>
      <c r="F97" s="6"/>
      <c r="G97" s="6"/>
      <c r="H97" s="9"/>
      <c r="P97">
        <v>15</v>
      </c>
      <c r="Q97">
        <v>21</v>
      </c>
    </row>
    <row r="98" spans="1:18">
      <c r="A98" s="171"/>
      <c r="B98" s="172" t="s">
        <v>28</v>
      </c>
      <c r="C98" s="180" t="s">
        <v>139</v>
      </c>
      <c r="D98" s="194"/>
      <c r="E98" s="187"/>
      <c r="F98" s="149"/>
      <c r="G98" s="150">
        <f>G8+G71+G74+G94</f>
        <v>0</v>
      </c>
      <c r="H98" s="9"/>
      <c r="P98" t="e">
        <f>SUMIF(#REF!,P97,G7:G96)</f>
        <v>#REF!</v>
      </c>
      <c r="Q98" t="e">
        <f>SUMIF(#REF!,Q97,G7:G96)</f>
        <v>#REF!</v>
      </c>
      <c r="R98" t="s">
        <v>140</v>
      </c>
    </row>
  </sheetData>
  <sheetProtection password="CCE1" sheet="1" objects="1" scenarios="1"/>
  <protectedRanges>
    <protectedRange sqref="F9:F96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74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2019-01-15T14:25:19Z</dcterms:modified>
</cp:coreProperties>
</file>