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ED svítidla" sheetId="1" r:id="rId3"/>
  </sheets>
  <definedNames/>
  <calcPr/>
</workbook>
</file>

<file path=xl/sharedStrings.xml><?xml version="1.0" encoding="utf-8"?>
<sst xmlns="http://schemas.openxmlformats.org/spreadsheetml/2006/main" count="116" uniqueCount="69">
  <si>
    <t>Revitalizace veřejného osvětlení - OBEC ŽELENICE</t>
  </si>
  <si>
    <t xml:space="preserve">VARIANTA - LED </t>
  </si>
  <si>
    <t xml:space="preserve"> VO 01a - Výměna osvětlení</t>
  </si>
  <si>
    <t>ZPŮSOBILÉ NÁKLADY</t>
  </si>
  <si>
    <t>NEZPŮSOBILÉ NÁKLADY</t>
  </si>
  <si>
    <t>název</t>
  </si>
  <si>
    <t>počet</t>
  </si>
  <si>
    <t>m.j.</t>
  </si>
  <si>
    <t xml:space="preserve">      M o n t á ž</t>
  </si>
  <si>
    <t xml:space="preserve">      M a t e r i á l</t>
  </si>
  <si>
    <t>jedn.cena</t>
  </si>
  <si>
    <t>celkem</t>
  </si>
  <si>
    <t>odpoj.svítidla</t>
  </si>
  <si>
    <t>ks</t>
  </si>
  <si>
    <t xml:space="preserve">demontáž svítidla </t>
  </si>
  <si>
    <t>odvoz a uložení</t>
  </si>
  <si>
    <t>odpoj.stáv.kabelu</t>
  </si>
  <si>
    <t>ukonč.do 3x2,5</t>
  </si>
  <si>
    <t>svorka nadz.vedení - pro izolované vedení</t>
  </si>
  <si>
    <t>svorka nadz.vedení - pro holé vedení</t>
  </si>
  <si>
    <t>kotevní svorky AES</t>
  </si>
  <si>
    <t>propoj.kabel CYKY 3Bx1,5 volně</t>
  </si>
  <si>
    <t>m</t>
  </si>
  <si>
    <t>propoj.kabel AES (2x16)</t>
  </si>
  <si>
    <t>výložník 0,25m</t>
  </si>
  <si>
    <t>výložník 0,5m</t>
  </si>
  <si>
    <t>výložník 1m</t>
  </si>
  <si>
    <t>výložník 1,5m</t>
  </si>
  <si>
    <t>svítidlo LED typ A - L 13 W</t>
  </si>
  <si>
    <t>svítidlo LED typ B - L 14 W</t>
  </si>
  <si>
    <t>svítidlo LED typ C - L 15 W</t>
  </si>
  <si>
    <t>svítidlo LED typ D - L 17 W</t>
  </si>
  <si>
    <t>svítidlo LED typ E - L 21 W</t>
  </si>
  <si>
    <t>svítidlo LED typ F - L 24 W</t>
  </si>
  <si>
    <t>svítidlo LED typ G - L 26 W</t>
  </si>
  <si>
    <t>svítidlo LED typ H - L 30 W</t>
  </si>
  <si>
    <t>svítidlo LED typ I - L 50 W</t>
  </si>
  <si>
    <t>svítidlo LED typ J - L 55 W</t>
  </si>
  <si>
    <t>elektrovýzbroj</t>
  </si>
  <si>
    <t>sloup JB8</t>
  </si>
  <si>
    <t>sloup JB8ST</t>
  </si>
  <si>
    <t>Rozvaděč</t>
  </si>
  <si>
    <t>revize el. zařízení</t>
  </si>
  <si>
    <t>hod</t>
  </si>
  <si>
    <t>pomocný materiál</t>
  </si>
  <si>
    <t>kpl</t>
  </si>
  <si>
    <t>Ostatní a přidružené náklady</t>
  </si>
  <si>
    <t>%</t>
  </si>
  <si>
    <t>montáž. Plošina</t>
  </si>
  <si>
    <t>mezisoučet :</t>
  </si>
  <si>
    <t>OSVĚTLOVACÍ SOUSTAVA - Montážní práce celkem:</t>
  </si>
  <si>
    <t xml:space="preserve"> </t>
  </si>
  <si>
    <t>seřízení a regulace řízení</t>
  </si>
  <si>
    <t>ŘÍDÍCÍ SYSTÉM - Montážní práce celkem:</t>
  </si>
  <si>
    <t>Měření osvětlení dle ČSN 13 201-4</t>
  </si>
  <si>
    <t>EA/EP</t>
  </si>
  <si>
    <t>Tech.dozor</t>
  </si>
  <si>
    <t>VRN - Celkem</t>
  </si>
  <si>
    <t>REKAPITULACE NÁKLADU :</t>
  </si>
  <si>
    <t>OSVĚTLOVACÍ SOUSTAVA - mont.práce vč. dodávek</t>
  </si>
  <si>
    <t>Řídící systém</t>
  </si>
  <si>
    <t xml:space="preserve">VRN  </t>
  </si>
  <si>
    <t>Náklady - celkem:</t>
  </si>
  <si>
    <t>Náklady celkem bez DPH</t>
  </si>
  <si>
    <t>DPH 21%</t>
  </si>
  <si>
    <t>Celkové náklady vč. DPH</t>
  </si>
  <si>
    <t>NÁKLADY CELKEM bez DPH:</t>
  </si>
  <si>
    <t>DPH 21 %</t>
  </si>
  <si>
    <t>NÁKLADY CELKEM vč. DPH 21 %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</si>
</sst>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mo"/>
    </font>
    <font>
      <b/>
      <sz val="10.0"/>
      <name val="Arimo"/>
    </font>
    <font/>
    <font>
      <b/>
      <sz val="8.0"/>
      <name val="Arimo"/>
    </font>
    <font>
      <b/>
      <sz val="8.0"/>
      <color rgb="FF000000"/>
      <name val="Arial"/>
    </font>
    <font>
      <sz val="8.0"/>
      <name val="Arimo"/>
    </font>
    <font>
      <sz val="8.0"/>
      <color rgb="FF000000"/>
      <name val="Arial"/>
    </font>
    <font>
      <sz val="8.0"/>
      <name val="Arial"/>
    </font>
    <font>
      <sz val="10.0"/>
      <name val="Arim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</fills>
  <borders count="6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vertical="center"/>
    </xf>
    <xf borderId="8" fillId="3" fontId="3" numFmtId="0" xfId="0" applyAlignment="1" applyBorder="1" applyFont="1">
      <alignment vertical="center"/>
    </xf>
    <xf borderId="8" fillId="3" fontId="5" numFmtId="0" xfId="0" applyAlignment="1" applyBorder="1" applyFont="1">
      <alignment horizontal="center" vertical="center"/>
    </xf>
    <xf borderId="9" fillId="3" fontId="3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3" fontId="3" numFmtId="0" xfId="0" applyAlignment="1" applyBorder="1" applyFont="1">
      <alignment horizontal="center" vertical="center"/>
    </xf>
    <xf borderId="13" fillId="2" fontId="3" numFmtId="0" xfId="0" applyAlignment="1" applyBorder="1" applyFont="1">
      <alignment horizontal="center" vertical="center"/>
    </xf>
    <xf borderId="14" fillId="2" fontId="3" numFmtId="0" xfId="0" applyAlignment="1" applyBorder="1" applyFont="1">
      <alignment horizontal="center" vertical="center"/>
    </xf>
    <xf borderId="15" fillId="2" fontId="3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2" fontId="3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2" fontId="3" numFmtId="0" xfId="0" applyAlignment="1" applyBorder="1" applyFont="1">
      <alignment horizontal="center" vertical="center"/>
    </xf>
    <xf borderId="23" fillId="2" fontId="3" numFmtId="0" xfId="0" applyAlignment="1" applyBorder="1" applyFont="1">
      <alignment horizontal="center" vertical="center"/>
    </xf>
    <xf borderId="24" fillId="2" fontId="3" numFmtId="0" xfId="0" applyAlignment="1" applyBorder="1" applyFont="1">
      <alignment horizontal="center" vertical="center"/>
    </xf>
    <xf borderId="25" fillId="2" fontId="3" numFmtId="0" xfId="0" applyAlignment="1" applyBorder="1" applyFont="1">
      <alignment horizontal="center" vertical="center"/>
    </xf>
    <xf borderId="26" fillId="2" fontId="5" numFmtId="0" xfId="0" applyBorder="1" applyFont="1"/>
    <xf borderId="27" fillId="2" fontId="5" numFmtId="0" xfId="0" applyBorder="1" applyFont="1"/>
    <xf borderId="27" fillId="2" fontId="5" numFmtId="0" xfId="0" applyAlignment="1" applyBorder="1" applyFont="1">
      <alignment horizontal="center"/>
    </xf>
    <xf borderId="27" fillId="0" fontId="5" numFmtId="2" xfId="0" applyBorder="1" applyFont="1" applyNumberFormat="1"/>
    <xf borderId="28" fillId="0" fontId="5" numFmtId="4" xfId="0" applyAlignment="1" applyBorder="1" applyFont="1" applyNumberFormat="1">
      <alignment horizontal="right"/>
    </xf>
    <xf borderId="16" fillId="0" fontId="5" numFmtId="2" xfId="0" applyBorder="1" applyFont="1" applyNumberFormat="1"/>
    <xf borderId="29" fillId="2" fontId="5" numFmtId="0" xfId="0" applyBorder="1" applyFont="1"/>
    <xf borderId="30" fillId="2" fontId="5" numFmtId="0" xfId="0" applyBorder="1" applyFont="1"/>
    <xf borderId="30" fillId="2" fontId="5" numFmtId="0" xfId="0" applyAlignment="1" applyBorder="1" applyFont="1">
      <alignment horizontal="center"/>
    </xf>
    <xf borderId="30" fillId="0" fontId="5" numFmtId="2" xfId="0" applyBorder="1" applyFont="1" applyNumberFormat="1"/>
    <xf borderId="31" fillId="0" fontId="5" numFmtId="4" xfId="0" applyAlignment="1" applyBorder="1" applyFont="1" applyNumberFormat="1">
      <alignment horizontal="right"/>
    </xf>
    <xf borderId="32" fillId="0" fontId="5" numFmtId="2" xfId="0" applyBorder="1" applyFont="1" applyNumberFormat="1"/>
    <xf borderId="29" fillId="0" fontId="5" numFmtId="0" xfId="0" applyBorder="1" applyFont="1"/>
    <xf borderId="32" fillId="0" fontId="5" numFmtId="4" xfId="0" applyAlignment="1" applyBorder="1" applyFont="1" applyNumberFormat="1">
      <alignment horizontal="right"/>
    </xf>
    <xf borderId="29" fillId="2" fontId="6" numFmtId="0" xfId="0" applyBorder="1" applyFont="1"/>
    <xf borderId="30" fillId="2" fontId="6" numFmtId="0" xfId="0" applyBorder="1" applyFont="1"/>
    <xf borderId="30" fillId="2" fontId="7" numFmtId="0" xfId="0" applyAlignment="1" applyBorder="1" applyFont="1">
      <alignment horizontal="center"/>
    </xf>
    <xf borderId="30" fillId="0" fontId="5" numFmtId="4" xfId="0" applyAlignment="1" applyBorder="1" applyFont="1" applyNumberFormat="1">
      <alignment horizontal="right"/>
    </xf>
    <xf borderId="30" fillId="0" fontId="6" numFmtId="0" xfId="0" applyBorder="1" applyFont="1"/>
    <xf borderId="30" fillId="0" fontId="6" numFmtId="0" xfId="0" applyAlignment="1" applyBorder="1" applyFont="1">
      <alignment horizontal="center"/>
    </xf>
    <xf borderId="30" fillId="0" fontId="7" numFmtId="2" xfId="0" applyAlignment="1" applyBorder="1" applyFont="1" applyNumberFormat="1">
      <alignment horizontal="right"/>
    </xf>
    <xf borderId="31" fillId="0" fontId="7" numFmtId="2" xfId="0" applyAlignment="1" applyBorder="1" applyFont="1" applyNumberFormat="1">
      <alignment horizontal="right"/>
    </xf>
    <xf borderId="32" fillId="0" fontId="7" numFmtId="2" xfId="0" applyAlignment="1" applyBorder="1" applyFont="1" applyNumberFormat="1">
      <alignment horizontal="right"/>
    </xf>
    <xf borderId="33" fillId="4" fontId="5" numFmtId="0" xfId="0" applyAlignment="1" applyBorder="1" applyFill="1" applyFont="1">
      <alignment horizontal="left"/>
    </xf>
    <xf borderId="34" fillId="0" fontId="2" numFmtId="0" xfId="0" applyBorder="1" applyFont="1"/>
    <xf borderId="35" fillId="0" fontId="2" numFmtId="0" xfId="0" applyBorder="1" applyFont="1"/>
    <xf borderId="36" fillId="4" fontId="5" numFmtId="4" xfId="0" applyAlignment="1" applyBorder="1" applyFont="1" applyNumberFormat="1">
      <alignment horizontal="right"/>
    </xf>
    <xf borderId="36" fillId="4" fontId="5" numFmtId="4" xfId="0" applyBorder="1" applyFont="1" applyNumberFormat="1"/>
    <xf borderId="37" fillId="4" fontId="5" numFmtId="4" xfId="0" applyBorder="1" applyFont="1" applyNumberFormat="1"/>
    <xf borderId="38" fillId="4" fontId="5" numFmtId="4" xfId="0" applyBorder="1" applyFont="1" applyNumberFormat="1"/>
    <xf borderId="39" fillId="4" fontId="5" numFmtId="4" xfId="0" applyBorder="1" applyFont="1" applyNumberFormat="1"/>
    <xf borderId="40" fillId="5" fontId="5" numFmtId="0" xfId="0" applyAlignment="1" applyBorder="1" applyFill="1" applyFont="1">
      <alignment horizontal="left"/>
    </xf>
    <xf borderId="41" fillId="0" fontId="2" numFmtId="0" xfId="0" applyBorder="1" applyFont="1"/>
    <xf borderId="42" fillId="0" fontId="2" numFmtId="0" xfId="0" applyBorder="1" applyFont="1"/>
    <xf borderId="43" fillId="5" fontId="5" numFmtId="4" xfId="0" applyAlignment="1" applyBorder="1" applyFont="1" applyNumberFormat="1">
      <alignment horizontal="right"/>
    </xf>
    <xf borderId="43" fillId="5" fontId="5" numFmtId="0" xfId="0" applyBorder="1" applyFont="1"/>
    <xf borderId="44" fillId="5" fontId="5" numFmtId="4" xfId="0" applyBorder="1" applyFont="1" applyNumberFormat="1"/>
    <xf borderId="45" fillId="5" fontId="5" numFmtId="0" xfId="0" applyBorder="1" applyFont="1"/>
    <xf borderId="46" fillId="5" fontId="5" numFmtId="4" xfId="0" applyBorder="1" applyFont="1" applyNumberFormat="1"/>
    <xf borderId="27" fillId="0" fontId="5" numFmtId="4" xfId="0" applyAlignment="1" applyBorder="1" applyFont="1" applyNumberFormat="1">
      <alignment horizontal="right"/>
    </xf>
    <xf borderId="27" fillId="2" fontId="5" numFmtId="4" xfId="0" applyAlignment="1" applyBorder="1" applyFont="1" applyNumberFormat="1">
      <alignment horizontal="right"/>
    </xf>
    <xf borderId="47" fillId="2" fontId="5" numFmtId="4" xfId="0" applyAlignment="1" applyBorder="1" applyFont="1" applyNumberFormat="1">
      <alignment horizontal="right"/>
    </xf>
    <xf borderId="26" fillId="2" fontId="5" numFmtId="4" xfId="0" applyAlignment="1" applyBorder="1" applyFont="1" applyNumberFormat="1">
      <alignment horizontal="right"/>
    </xf>
    <xf borderId="28" fillId="2" fontId="5" numFmtId="4" xfId="0" applyAlignment="1" applyBorder="1" applyFont="1" applyNumberFormat="1">
      <alignment horizontal="right"/>
    </xf>
    <xf borderId="39" fillId="4" fontId="5" numFmtId="4" xfId="0" applyAlignment="1" applyBorder="1" applyFont="1" applyNumberFormat="1">
      <alignment horizontal="right"/>
    </xf>
    <xf borderId="48" fillId="5" fontId="5" numFmtId="0" xfId="0" applyAlignment="1" applyBorder="1" applyFont="1">
      <alignment horizontal="left"/>
    </xf>
    <xf borderId="49" fillId="0" fontId="2" numFmtId="0" xfId="0" applyBorder="1" applyFont="1"/>
    <xf borderId="50" fillId="0" fontId="2" numFmtId="0" xfId="0" applyBorder="1" applyFont="1"/>
    <xf borderId="22" fillId="5" fontId="5" numFmtId="4" xfId="0" applyAlignment="1" applyBorder="1" applyFont="1" applyNumberFormat="1">
      <alignment horizontal="right"/>
    </xf>
    <xf borderId="22" fillId="5" fontId="5" numFmtId="0" xfId="0" applyBorder="1" applyFont="1"/>
    <xf borderId="23" fillId="5" fontId="5" numFmtId="4" xfId="0" applyBorder="1" applyFont="1" applyNumberFormat="1"/>
    <xf borderId="24" fillId="5" fontId="5" numFmtId="0" xfId="0" applyBorder="1" applyFont="1"/>
    <xf borderId="25" fillId="5" fontId="5" numFmtId="4" xfId="0" applyBorder="1" applyFont="1" applyNumberFormat="1"/>
    <xf borderId="26" fillId="0" fontId="5" numFmtId="0" xfId="0" applyAlignment="1" applyBorder="1" applyFont="1">
      <alignment horizontal="left"/>
    </xf>
    <xf borderId="27" fillId="0" fontId="5" numFmtId="0" xfId="0" applyAlignment="1" applyBorder="1" applyFont="1">
      <alignment horizontal="center"/>
    </xf>
    <xf borderId="15" fillId="0" fontId="5" numFmtId="4" xfId="0" applyAlignment="1" applyBorder="1" applyFont="1" applyNumberFormat="1">
      <alignment horizontal="right"/>
    </xf>
    <xf borderId="26" fillId="0" fontId="5" numFmtId="4" xfId="0" applyAlignment="1" applyBorder="1" applyFont="1" applyNumberFormat="1">
      <alignment horizontal="right"/>
    </xf>
    <xf borderId="0" fillId="0" fontId="0" numFmtId="0" xfId="0" applyFont="1"/>
    <xf borderId="29" fillId="0" fontId="5" numFmtId="0" xfId="0" applyAlignment="1" applyBorder="1" applyFont="1">
      <alignment horizontal="left"/>
    </xf>
    <xf borderId="30" fillId="0" fontId="5" numFmtId="0" xfId="0" applyAlignment="1" applyBorder="1" applyFont="1">
      <alignment horizontal="center"/>
    </xf>
    <xf borderId="51" fillId="0" fontId="5" numFmtId="4" xfId="0" applyAlignment="1" applyBorder="1" applyFont="1" applyNumberFormat="1">
      <alignment horizontal="right"/>
    </xf>
    <xf borderId="29" fillId="0" fontId="5" numFmtId="4" xfId="0" applyAlignment="1" applyBorder="1" applyFont="1" applyNumberFormat="1">
      <alignment horizontal="right"/>
    </xf>
    <xf borderId="12" fillId="5" fontId="5" numFmtId="0" xfId="0" applyAlignment="1" applyBorder="1" applyFont="1">
      <alignment horizontal="left"/>
    </xf>
    <xf borderId="52" fillId="0" fontId="2" numFmtId="0" xfId="0" applyBorder="1" applyFont="1"/>
    <xf borderId="53" fillId="5" fontId="5" numFmtId="0" xfId="0" applyBorder="1" applyFont="1"/>
    <xf borderId="54" fillId="5" fontId="5" numFmtId="4" xfId="0" applyAlignment="1" applyBorder="1" applyFont="1" applyNumberFormat="1">
      <alignment horizontal="right"/>
    </xf>
    <xf borderId="55" fillId="5" fontId="5" numFmtId="0" xfId="0" applyBorder="1" applyFont="1"/>
    <xf borderId="56" fillId="5" fontId="5" numFmtId="4" xfId="0" applyAlignment="1" applyBorder="1" applyFont="1" applyNumberFormat="1">
      <alignment horizontal="right"/>
    </xf>
    <xf borderId="4" fillId="2" fontId="3" numFmtId="0" xfId="0" applyAlignment="1" applyBorder="1" applyFont="1">
      <alignment horizontal="left"/>
    </xf>
    <xf borderId="47" fillId="2" fontId="5" numFmtId="0" xfId="0" applyBorder="1" applyFont="1"/>
    <xf borderId="28" fillId="2" fontId="5" numFmtId="0" xfId="0" applyBorder="1" applyFont="1"/>
    <xf borderId="57" fillId="2" fontId="5" numFmtId="0" xfId="0" applyAlignment="1" applyBorder="1" applyFont="1">
      <alignment horizontal="left"/>
    </xf>
    <xf borderId="58" fillId="0" fontId="2" numFmtId="0" xfId="0" applyBorder="1" applyFont="1"/>
    <xf borderId="32" fillId="0" fontId="2" numFmtId="0" xfId="0" applyBorder="1" applyFont="1"/>
    <xf borderId="30" fillId="2" fontId="5" numFmtId="4" xfId="0" applyAlignment="1" applyBorder="1" applyFont="1" applyNumberFormat="1">
      <alignment horizontal="right"/>
    </xf>
    <xf borderId="59" fillId="2" fontId="5" numFmtId="0" xfId="0" applyBorder="1" applyFont="1"/>
    <xf borderId="31" fillId="2" fontId="5" numFmtId="0" xfId="0" applyBorder="1" applyFont="1"/>
    <xf borderId="60" fillId="2" fontId="5" numFmtId="0" xfId="0" applyBorder="1" applyFont="1"/>
    <xf borderId="61" fillId="2" fontId="5" numFmtId="0" xfId="0" applyBorder="1" applyFont="1"/>
    <xf borderId="61" fillId="2" fontId="5" numFmtId="0" xfId="0" applyAlignment="1" applyBorder="1" applyFont="1">
      <alignment horizontal="center"/>
    </xf>
    <xf borderId="62" fillId="2" fontId="5" numFmtId="0" xfId="0" applyBorder="1" applyFont="1"/>
    <xf borderId="57" fillId="5" fontId="3" numFmtId="0" xfId="0" applyAlignment="1" applyBorder="1" applyFont="1">
      <alignment horizontal="left"/>
    </xf>
    <xf borderId="30" fillId="5" fontId="5" numFmtId="4" xfId="0" applyBorder="1" applyFont="1" applyNumberFormat="1"/>
    <xf borderId="30" fillId="5" fontId="5" numFmtId="0" xfId="0" applyBorder="1" applyFont="1"/>
    <xf borderId="59" fillId="5" fontId="5" numFmtId="4" xfId="0" applyBorder="1" applyFont="1" applyNumberFormat="1"/>
    <xf borderId="29" fillId="5" fontId="5" numFmtId="0" xfId="0" applyBorder="1" applyFont="1"/>
    <xf borderId="31" fillId="5" fontId="5" numFmtId="4" xfId="0" applyBorder="1" applyFont="1" applyNumberFormat="1"/>
    <xf borderId="57" fillId="2" fontId="3" numFmtId="0" xfId="0" applyAlignment="1" applyBorder="1" applyFont="1">
      <alignment horizontal="left"/>
    </xf>
    <xf borderId="30" fillId="2" fontId="5" numFmtId="4" xfId="0" applyBorder="1" applyFont="1" applyNumberFormat="1"/>
    <xf borderId="12" fillId="5" fontId="3" numFmtId="0" xfId="0" applyAlignment="1" applyBorder="1" applyFont="1">
      <alignment horizontal="left"/>
    </xf>
    <xf borderId="53" fillId="5" fontId="5" numFmtId="4" xfId="0" applyBorder="1" applyFont="1" applyNumberFormat="1"/>
    <xf borderId="54" fillId="5" fontId="5" numFmtId="0" xfId="0" applyBorder="1" applyFont="1"/>
    <xf borderId="56" fillId="5" fontId="5" numFmtId="0" xfId="0" applyBorder="1" applyFont="1"/>
    <xf borderId="8" fillId="2" fontId="3" numFmtId="0" xfId="0" applyBorder="1" applyFont="1"/>
    <xf borderId="8" fillId="2" fontId="5" numFmtId="0" xfId="0" applyBorder="1" applyFont="1"/>
    <xf borderId="8" fillId="2" fontId="5" numFmtId="0" xfId="0" applyAlignment="1" applyBorder="1" applyFont="1">
      <alignment horizontal="center"/>
    </xf>
    <xf borderId="8" fillId="2" fontId="3" numFmtId="4" xfId="0" applyBorder="1" applyFont="1" applyNumberFormat="1"/>
    <xf borderId="63" fillId="2" fontId="3" numFmtId="0" xfId="0" applyAlignment="1" applyBorder="1" applyFont="1">
      <alignment horizontal="left"/>
    </xf>
    <xf borderId="64" fillId="0" fontId="2" numFmtId="0" xfId="0" applyBorder="1" applyFont="1"/>
    <xf borderId="30" fillId="5" fontId="3" numFmtId="4" xfId="0" applyBorder="1" applyFont="1" applyNumberFormat="1"/>
    <xf borderId="8" fillId="2" fontId="1" numFmtId="0" xfId="0" applyBorder="1" applyFont="1"/>
    <xf borderId="8" fillId="2" fontId="8" numFmtId="0" xfId="0" applyBorder="1" applyFont="1"/>
    <xf borderId="8" fillId="2" fontId="8" numFmtId="0" xfId="0" applyAlignment="1" applyBorder="1" applyFont="1">
      <alignment horizontal="center"/>
    </xf>
    <xf borderId="8" fillId="2" fontId="5" numFmtId="4" xfId="0" applyBorder="1" applyFont="1" applyNumberFormat="1"/>
    <xf borderId="8" fillId="2" fontId="1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5.43"/>
    <col customWidth="1" min="2" max="3" width="5.86"/>
    <col customWidth="1" min="4" max="4" width="9.43"/>
    <col customWidth="1" min="5" max="5" width="11.57"/>
    <col customWidth="1" min="6" max="6" width="9.43"/>
    <col customWidth="1" min="7" max="9" width="11.43"/>
    <col customWidth="1" min="10" max="10" width="9.43"/>
    <col customWidth="1" min="11" max="11" width="8.86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8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ht="18.0" customHeight="1">
      <c r="A3" s="7" t="s">
        <v>2</v>
      </c>
      <c r="B3" s="8"/>
      <c r="C3" s="9"/>
      <c r="D3" s="10" t="s">
        <v>3</v>
      </c>
      <c r="E3" s="11"/>
      <c r="F3" s="11"/>
      <c r="G3" s="12"/>
      <c r="H3" s="13" t="s">
        <v>4</v>
      </c>
      <c r="I3" s="11"/>
      <c r="J3" s="11"/>
      <c r="K3" s="12"/>
    </row>
    <row r="4" ht="11.25" customHeight="1">
      <c r="A4" s="14" t="s">
        <v>5</v>
      </c>
      <c r="B4" s="15" t="s">
        <v>6</v>
      </c>
      <c r="C4" s="15" t="s">
        <v>7</v>
      </c>
      <c r="D4" s="16" t="s">
        <v>8</v>
      </c>
      <c r="E4" s="17"/>
      <c r="F4" s="16" t="s">
        <v>9</v>
      </c>
      <c r="G4" s="18"/>
      <c r="H4" s="19" t="s">
        <v>8</v>
      </c>
      <c r="I4" s="17"/>
      <c r="J4" s="16" t="s">
        <v>9</v>
      </c>
      <c r="K4" s="20"/>
    </row>
    <row r="5" ht="11.25" customHeight="1">
      <c r="A5" s="21"/>
      <c r="B5" s="22"/>
      <c r="C5" s="22"/>
      <c r="D5" s="23" t="s">
        <v>10</v>
      </c>
      <c r="E5" s="23" t="s">
        <v>11</v>
      </c>
      <c r="F5" s="23" t="s">
        <v>10</v>
      </c>
      <c r="G5" s="24" t="s">
        <v>11</v>
      </c>
      <c r="H5" s="25" t="s">
        <v>10</v>
      </c>
      <c r="I5" s="23" t="s">
        <v>11</v>
      </c>
      <c r="J5" s="23" t="s">
        <v>10</v>
      </c>
      <c r="K5" s="26" t="s">
        <v>11</v>
      </c>
    </row>
    <row r="6" ht="11.25" customHeight="1">
      <c r="A6" s="27" t="s">
        <v>12</v>
      </c>
      <c r="B6" s="28">
        <v>98.0</v>
      </c>
      <c r="C6" s="29" t="s">
        <v>13</v>
      </c>
      <c r="D6" s="30">
        <v>30.0</v>
      </c>
      <c r="E6" s="30">
        <f t="shared" ref="E6:E33" si="1">PRODUCT(D6,B6)</f>
        <v>2940</v>
      </c>
      <c r="F6" s="30">
        <v>0.0</v>
      </c>
      <c r="G6" s="31">
        <f t="shared" ref="G6:G35" si="2">PRODUCT(B6,F6)</f>
        <v>0</v>
      </c>
      <c r="H6" s="32">
        <v>0.0</v>
      </c>
      <c r="I6" s="30">
        <f t="shared" ref="I6:I35" si="3">PRODUCT(H6,B6)</f>
        <v>0</v>
      </c>
      <c r="J6" s="30">
        <v>0.0</v>
      </c>
      <c r="K6" s="31">
        <f t="shared" ref="K6:K35" si="4">PRODUCT(B6,J6)</f>
        <v>0</v>
      </c>
    </row>
    <row r="7" ht="11.25" customHeight="1">
      <c r="A7" s="33" t="s">
        <v>14</v>
      </c>
      <c r="B7" s="34">
        <v>98.0</v>
      </c>
      <c r="C7" s="35" t="s">
        <v>13</v>
      </c>
      <c r="D7" s="36">
        <v>212.0</v>
      </c>
      <c r="E7" s="36">
        <f t="shared" si="1"/>
        <v>20776</v>
      </c>
      <c r="F7" s="36">
        <v>0.0</v>
      </c>
      <c r="G7" s="37">
        <f t="shared" si="2"/>
        <v>0</v>
      </c>
      <c r="H7" s="38">
        <v>0.0</v>
      </c>
      <c r="I7" s="36">
        <f t="shared" si="3"/>
        <v>0</v>
      </c>
      <c r="J7" s="36">
        <v>0.0</v>
      </c>
      <c r="K7" s="37">
        <f t="shared" si="4"/>
        <v>0</v>
      </c>
    </row>
    <row r="8" ht="11.25" customHeight="1">
      <c r="A8" s="33" t="s">
        <v>15</v>
      </c>
      <c r="B8" s="34">
        <v>98.0</v>
      </c>
      <c r="C8" s="35" t="s">
        <v>13</v>
      </c>
      <c r="D8" s="36">
        <v>78.0</v>
      </c>
      <c r="E8" s="36">
        <f t="shared" si="1"/>
        <v>7644</v>
      </c>
      <c r="F8" s="36">
        <v>0.0</v>
      </c>
      <c r="G8" s="37">
        <f t="shared" si="2"/>
        <v>0</v>
      </c>
      <c r="H8" s="38">
        <v>0.0</v>
      </c>
      <c r="I8" s="36">
        <f t="shared" si="3"/>
        <v>0</v>
      </c>
      <c r="J8" s="36">
        <v>0.0</v>
      </c>
      <c r="K8" s="37">
        <f t="shared" si="4"/>
        <v>0</v>
      </c>
    </row>
    <row r="9" ht="11.25" customHeight="1">
      <c r="A9" s="33" t="s">
        <v>16</v>
      </c>
      <c r="B9" s="34">
        <v>98.0</v>
      </c>
      <c r="C9" s="35" t="s">
        <v>13</v>
      </c>
      <c r="D9" s="36">
        <v>47.0</v>
      </c>
      <c r="E9" s="36">
        <f t="shared" si="1"/>
        <v>4606</v>
      </c>
      <c r="F9" s="36">
        <v>0.0</v>
      </c>
      <c r="G9" s="37">
        <f t="shared" si="2"/>
        <v>0</v>
      </c>
      <c r="H9" s="38">
        <v>0.0</v>
      </c>
      <c r="I9" s="36">
        <f t="shared" si="3"/>
        <v>0</v>
      </c>
      <c r="J9" s="36">
        <v>0.0</v>
      </c>
      <c r="K9" s="37">
        <f t="shared" si="4"/>
        <v>0</v>
      </c>
    </row>
    <row r="10" ht="11.25" customHeight="1">
      <c r="A10" s="39" t="s">
        <v>17</v>
      </c>
      <c r="B10" s="34">
        <v>41.0</v>
      </c>
      <c r="C10" s="35" t="s">
        <v>13</v>
      </c>
      <c r="D10" s="36">
        <v>0.0</v>
      </c>
      <c r="E10" s="36">
        <f t="shared" si="1"/>
        <v>0</v>
      </c>
      <c r="F10" s="36">
        <v>0.0</v>
      </c>
      <c r="G10" s="37">
        <f t="shared" si="2"/>
        <v>0</v>
      </c>
      <c r="H10" s="38">
        <v>29.0</v>
      </c>
      <c r="I10" s="36">
        <f t="shared" si="3"/>
        <v>1189</v>
      </c>
      <c r="J10" s="36">
        <v>51.0</v>
      </c>
      <c r="K10" s="37">
        <f t="shared" si="4"/>
        <v>2091</v>
      </c>
    </row>
    <row r="11" ht="11.25" customHeight="1">
      <c r="A11" s="33" t="s">
        <v>18</v>
      </c>
      <c r="B11" s="34">
        <v>82.0</v>
      </c>
      <c r="C11" s="35" t="s">
        <v>13</v>
      </c>
      <c r="D11" s="36">
        <v>0.0</v>
      </c>
      <c r="E11" s="36">
        <f t="shared" si="1"/>
        <v>0</v>
      </c>
      <c r="F11" s="36">
        <v>0.0</v>
      </c>
      <c r="G11" s="37">
        <f t="shared" si="2"/>
        <v>0</v>
      </c>
      <c r="H11" s="40">
        <v>82.0</v>
      </c>
      <c r="I11" s="36">
        <f t="shared" si="3"/>
        <v>6724</v>
      </c>
      <c r="J11" s="36">
        <v>51.0</v>
      </c>
      <c r="K11" s="37">
        <f t="shared" si="4"/>
        <v>4182</v>
      </c>
    </row>
    <row r="12" ht="11.25" customHeight="1">
      <c r="A12" s="33" t="s">
        <v>19</v>
      </c>
      <c r="B12" s="34">
        <v>144.0</v>
      </c>
      <c r="C12" s="35" t="s">
        <v>13</v>
      </c>
      <c r="D12" s="36">
        <v>0.0</v>
      </c>
      <c r="E12" s="36">
        <f t="shared" si="1"/>
        <v>0</v>
      </c>
      <c r="F12" s="36">
        <v>0.0</v>
      </c>
      <c r="G12" s="37">
        <f t="shared" si="2"/>
        <v>0</v>
      </c>
      <c r="H12" s="38">
        <v>82.0</v>
      </c>
      <c r="I12" s="36">
        <f t="shared" si="3"/>
        <v>11808</v>
      </c>
      <c r="J12" s="36">
        <v>66.0</v>
      </c>
      <c r="K12" s="37">
        <f t="shared" si="4"/>
        <v>9504</v>
      </c>
    </row>
    <row r="13" ht="11.25" customHeight="1">
      <c r="A13" s="33" t="s">
        <v>20</v>
      </c>
      <c r="B13" s="34">
        <v>11.0</v>
      </c>
      <c r="C13" s="35" t="s">
        <v>13</v>
      </c>
      <c r="D13" s="36">
        <v>0.0</v>
      </c>
      <c r="E13" s="36">
        <f t="shared" si="1"/>
        <v>0</v>
      </c>
      <c r="F13" s="36">
        <v>0.0</v>
      </c>
      <c r="G13" s="37">
        <f t="shared" si="2"/>
        <v>0</v>
      </c>
      <c r="H13" s="36">
        <v>92.0</v>
      </c>
      <c r="I13" s="36">
        <f t="shared" si="3"/>
        <v>1012</v>
      </c>
      <c r="J13" s="36">
        <v>54.0</v>
      </c>
      <c r="K13" s="37">
        <f t="shared" si="4"/>
        <v>594</v>
      </c>
    </row>
    <row r="14" ht="11.25" customHeight="1">
      <c r="A14" s="33" t="s">
        <v>21</v>
      </c>
      <c r="B14" s="34">
        <v>1570.0</v>
      </c>
      <c r="C14" s="35" t="s">
        <v>22</v>
      </c>
      <c r="D14" s="36">
        <v>0.0</v>
      </c>
      <c r="E14" s="36">
        <f t="shared" si="1"/>
        <v>0</v>
      </c>
      <c r="F14" s="36">
        <v>0.0</v>
      </c>
      <c r="G14" s="37">
        <f t="shared" si="2"/>
        <v>0</v>
      </c>
      <c r="H14" s="40">
        <v>12.0</v>
      </c>
      <c r="I14" s="36">
        <f t="shared" si="3"/>
        <v>18840</v>
      </c>
      <c r="J14" s="36">
        <v>12.0</v>
      </c>
      <c r="K14" s="37">
        <f t="shared" si="4"/>
        <v>18840</v>
      </c>
    </row>
    <row r="15" ht="11.25" customHeight="1">
      <c r="A15" s="33" t="s">
        <v>23</v>
      </c>
      <c r="B15" s="34">
        <v>300.0</v>
      </c>
      <c r="C15" s="35" t="s">
        <v>22</v>
      </c>
      <c r="D15" s="36">
        <v>0.0</v>
      </c>
      <c r="E15" s="36">
        <f t="shared" si="1"/>
        <v>0</v>
      </c>
      <c r="F15" s="36">
        <v>0.0</v>
      </c>
      <c r="G15" s="37">
        <f t="shared" si="2"/>
        <v>0</v>
      </c>
      <c r="H15" s="36">
        <v>31.0</v>
      </c>
      <c r="I15" s="36">
        <f t="shared" si="3"/>
        <v>9300</v>
      </c>
      <c r="J15" s="36">
        <v>17.0</v>
      </c>
      <c r="K15" s="37">
        <f t="shared" si="4"/>
        <v>5100</v>
      </c>
    </row>
    <row r="16" ht="11.25" customHeight="1">
      <c r="A16" s="39" t="s">
        <v>24</v>
      </c>
      <c r="B16" s="34">
        <v>80.0</v>
      </c>
      <c r="C16" s="35" t="s">
        <v>13</v>
      </c>
      <c r="D16" s="36">
        <v>0.0</v>
      </c>
      <c r="E16" s="36">
        <f t="shared" si="1"/>
        <v>0</v>
      </c>
      <c r="F16" s="36">
        <v>0.0</v>
      </c>
      <c r="G16" s="37">
        <f t="shared" si="2"/>
        <v>0</v>
      </c>
      <c r="H16" s="38">
        <v>450.0</v>
      </c>
      <c r="I16" s="36">
        <f t="shared" si="3"/>
        <v>36000</v>
      </c>
      <c r="J16" s="36">
        <v>230.0</v>
      </c>
      <c r="K16" s="37">
        <f t="shared" si="4"/>
        <v>18400</v>
      </c>
    </row>
    <row r="17" ht="11.25" customHeight="1">
      <c r="A17" s="39" t="s">
        <v>25</v>
      </c>
      <c r="B17" s="34">
        <v>1.0</v>
      </c>
      <c r="C17" s="35" t="s">
        <v>13</v>
      </c>
      <c r="D17" s="36">
        <v>0.0</v>
      </c>
      <c r="E17" s="36">
        <f t="shared" si="1"/>
        <v>0</v>
      </c>
      <c r="F17" s="36">
        <v>0.0</v>
      </c>
      <c r="G17" s="37">
        <f t="shared" si="2"/>
        <v>0</v>
      </c>
      <c r="H17" s="38">
        <v>450.0</v>
      </c>
      <c r="I17" s="36">
        <f t="shared" si="3"/>
        <v>450</v>
      </c>
      <c r="J17" s="36">
        <v>450.0</v>
      </c>
      <c r="K17" s="37">
        <f t="shared" si="4"/>
        <v>450</v>
      </c>
    </row>
    <row r="18" ht="11.25" customHeight="1">
      <c r="A18" s="39" t="s">
        <v>26</v>
      </c>
      <c r="B18" s="34">
        <v>30.0</v>
      </c>
      <c r="C18" s="35" t="s">
        <v>13</v>
      </c>
      <c r="D18" s="36">
        <v>0.0</v>
      </c>
      <c r="E18" s="36">
        <f t="shared" si="1"/>
        <v>0</v>
      </c>
      <c r="F18" s="36">
        <v>0.0</v>
      </c>
      <c r="G18" s="37">
        <f t="shared" si="2"/>
        <v>0</v>
      </c>
      <c r="H18" s="38">
        <v>450.0</v>
      </c>
      <c r="I18" s="36">
        <f t="shared" si="3"/>
        <v>13500</v>
      </c>
      <c r="J18" s="36">
        <v>808.0</v>
      </c>
      <c r="K18" s="37">
        <f t="shared" si="4"/>
        <v>24240</v>
      </c>
    </row>
    <row r="19" ht="11.25" customHeight="1">
      <c r="A19" s="39" t="s">
        <v>27</v>
      </c>
      <c r="B19" s="34">
        <v>1.0</v>
      </c>
      <c r="C19" s="35" t="s">
        <v>13</v>
      </c>
      <c r="D19" s="36">
        <v>0.0</v>
      </c>
      <c r="E19" s="36">
        <f t="shared" si="1"/>
        <v>0</v>
      </c>
      <c r="F19" s="36">
        <v>0.0</v>
      </c>
      <c r="G19" s="37">
        <f t="shared" si="2"/>
        <v>0</v>
      </c>
      <c r="H19" s="38">
        <v>450.0</v>
      </c>
      <c r="I19" s="36">
        <f t="shared" si="3"/>
        <v>450</v>
      </c>
      <c r="J19" s="36">
        <v>1172.0</v>
      </c>
      <c r="K19" s="37">
        <f t="shared" si="4"/>
        <v>1172</v>
      </c>
    </row>
    <row r="20" ht="11.25" customHeight="1">
      <c r="A20" s="33" t="s">
        <v>28</v>
      </c>
      <c r="B20" s="34">
        <v>14.0</v>
      </c>
      <c r="C20" s="35" t="s">
        <v>13</v>
      </c>
      <c r="D20" s="36">
        <v>250.0</v>
      </c>
      <c r="E20" s="36">
        <f t="shared" si="1"/>
        <v>3500</v>
      </c>
      <c r="F20" s="36">
        <v>9890.0</v>
      </c>
      <c r="G20" s="37">
        <f t="shared" si="2"/>
        <v>138460</v>
      </c>
      <c r="H20" s="36">
        <v>0.0</v>
      </c>
      <c r="I20" s="36">
        <f t="shared" si="3"/>
        <v>0</v>
      </c>
      <c r="J20" s="36">
        <v>0.0</v>
      </c>
      <c r="K20" s="37">
        <f t="shared" si="4"/>
        <v>0</v>
      </c>
    </row>
    <row r="21" ht="11.25" customHeight="1">
      <c r="A21" s="33" t="s">
        <v>29</v>
      </c>
      <c r="B21" s="34">
        <v>58.0</v>
      </c>
      <c r="C21" s="35" t="s">
        <v>13</v>
      </c>
      <c r="D21" s="36">
        <v>250.0</v>
      </c>
      <c r="E21" s="36">
        <f t="shared" si="1"/>
        <v>14500</v>
      </c>
      <c r="F21" s="36">
        <v>9890.0</v>
      </c>
      <c r="G21" s="37">
        <f t="shared" si="2"/>
        <v>573620</v>
      </c>
      <c r="H21" s="36">
        <v>0.0</v>
      </c>
      <c r="I21" s="36">
        <f t="shared" si="3"/>
        <v>0</v>
      </c>
      <c r="J21" s="36">
        <v>0.0</v>
      </c>
      <c r="K21" s="37">
        <f t="shared" si="4"/>
        <v>0</v>
      </c>
    </row>
    <row r="22" ht="11.25" customHeight="1">
      <c r="A22" s="33" t="s">
        <v>30</v>
      </c>
      <c r="B22" s="34">
        <v>14.0</v>
      </c>
      <c r="C22" s="35" t="s">
        <v>13</v>
      </c>
      <c r="D22" s="36">
        <v>250.0</v>
      </c>
      <c r="E22" s="36">
        <f t="shared" si="1"/>
        <v>3500</v>
      </c>
      <c r="F22" s="36">
        <v>9890.0</v>
      </c>
      <c r="G22" s="37">
        <f t="shared" si="2"/>
        <v>138460</v>
      </c>
      <c r="H22" s="36">
        <v>0.0</v>
      </c>
      <c r="I22" s="36">
        <f t="shared" si="3"/>
        <v>0</v>
      </c>
      <c r="J22" s="36">
        <v>0.0</v>
      </c>
      <c r="K22" s="37">
        <f t="shared" si="4"/>
        <v>0</v>
      </c>
    </row>
    <row r="23" ht="11.25" customHeight="1">
      <c r="A23" s="33" t="s">
        <v>31</v>
      </c>
      <c r="B23" s="34">
        <v>4.0</v>
      </c>
      <c r="C23" s="35" t="s">
        <v>13</v>
      </c>
      <c r="D23" s="36">
        <v>250.0</v>
      </c>
      <c r="E23" s="36">
        <f t="shared" si="1"/>
        <v>1000</v>
      </c>
      <c r="F23" s="36">
        <v>9890.0</v>
      </c>
      <c r="G23" s="37">
        <f t="shared" si="2"/>
        <v>39560</v>
      </c>
      <c r="H23" s="36">
        <v>0.0</v>
      </c>
      <c r="I23" s="36">
        <f t="shared" si="3"/>
        <v>0</v>
      </c>
      <c r="J23" s="36">
        <v>0.0</v>
      </c>
      <c r="K23" s="37">
        <f t="shared" si="4"/>
        <v>0</v>
      </c>
    </row>
    <row r="24" ht="11.25" customHeight="1">
      <c r="A24" s="33" t="s">
        <v>32</v>
      </c>
      <c r="B24" s="34">
        <v>4.0</v>
      </c>
      <c r="C24" s="35" t="s">
        <v>13</v>
      </c>
      <c r="D24" s="36">
        <v>250.0</v>
      </c>
      <c r="E24" s="36">
        <f t="shared" si="1"/>
        <v>1000</v>
      </c>
      <c r="F24" s="36">
        <v>9890.0</v>
      </c>
      <c r="G24" s="37">
        <f t="shared" si="2"/>
        <v>39560</v>
      </c>
      <c r="H24" s="40">
        <v>0.0</v>
      </c>
      <c r="I24" s="36">
        <f t="shared" si="3"/>
        <v>0</v>
      </c>
      <c r="J24" s="36">
        <v>0.0</v>
      </c>
      <c r="K24" s="37">
        <f t="shared" si="4"/>
        <v>0</v>
      </c>
    </row>
    <row r="25" ht="11.25" customHeight="1">
      <c r="A25" s="33" t="s">
        <v>33</v>
      </c>
      <c r="B25" s="34">
        <v>12.0</v>
      </c>
      <c r="C25" s="35" t="s">
        <v>13</v>
      </c>
      <c r="D25" s="36">
        <v>250.0</v>
      </c>
      <c r="E25" s="36">
        <f t="shared" si="1"/>
        <v>3000</v>
      </c>
      <c r="F25" s="36">
        <v>9890.0</v>
      </c>
      <c r="G25" s="37">
        <f t="shared" si="2"/>
        <v>118680</v>
      </c>
      <c r="H25" s="40">
        <v>0.0</v>
      </c>
      <c r="I25" s="36">
        <f t="shared" si="3"/>
        <v>0</v>
      </c>
      <c r="J25" s="36">
        <v>0.0</v>
      </c>
      <c r="K25" s="37">
        <f t="shared" si="4"/>
        <v>0</v>
      </c>
    </row>
    <row r="26" ht="11.25" customHeight="1">
      <c r="A26" s="33" t="s">
        <v>34</v>
      </c>
      <c r="B26" s="34">
        <v>16.0</v>
      </c>
      <c r="C26" s="35" t="s">
        <v>13</v>
      </c>
      <c r="D26" s="36">
        <v>250.0</v>
      </c>
      <c r="E26" s="36">
        <f t="shared" si="1"/>
        <v>4000</v>
      </c>
      <c r="F26" s="36">
        <v>9890.0</v>
      </c>
      <c r="G26" s="37">
        <f t="shared" si="2"/>
        <v>158240</v>
      </c>
      <c r="H26" s="40">
        <v>0.0</v>
      </c>
      <c r="I26" s="36">
        <f t="shared" si="3"/>
        <v>0</v>
      </c>
      <c r="J26" s="36">
        <v>0.0</v>
      </c>
      <c r="K26" s="37">
        <f t="shared" si="4"/>
        <v>0</v>
      </c>
    </row>
    <row r="27" ht="11.25" customHeight="1">
      <c r="A27" s="33" t="s">
        <v>35</v>
      </c>
      <c r="B27" s="34">
        <v>6.0</v>
      </c>
      <c r="C27" s="35" t="s">
        <v>13</v>
      </c>
      <c r="D27" s="36">
        <v>250.0</v>
      </c>
      <c r="E27" s="36">
        <f t="shared" si="1"/>
        <v>1500</v>
      </c>
      <c r="F27" s="36">
        <v>9890.0</v>
      </c>
      <c r="G27" s="37">
        <f t="shared" si="2"/>
        <v>59340</v>
      </c>
      <c r="H27" s="36">
        <v>0.0</v>
      </c>
      <c r="I27" s="36">
        <f t="shared" si="3"/>
        <v>0</v>
      </c>
      <c r="J27" s="36">
        <v>0.0</v>
      </c>
      <c r="K27" s="37">
        <f t="shared" si="4"/>
        <v>0</v>
      </c>
    </row>
    <row r="28" ht="11.25" customHeight="1">
      <c r="A28" s="33" t="s">
        <v>36</v>
      </c>
      <c r="B28" s="34">
        <v>5.0</v>
      </c>
      <c r="C28" s="35" t="s">
        <v>13</v>
      </c>
      <c r="D28" s="36">
        <v>250.0</v>
      </c>
      <c r="E28" s="36">
        <f t="shared" si="1"/>
        <v>1250</v>
      </c>
      <c r="F28" s="36">
        <v>9890.0</v>
      </c>
      <c r="G28" s="37">
        <f t="shared" si="2"/>
        <v>49450</v>
      </c>
      <c r="H28" s="40">
        <v>0.0</v>
      </c>
      <c r="I28" s="36">
        <f t="shared" si="3"/>
        <v>0</v>
      </c>
      <c r="J28" s="36">
        <v>0.0</v>
      </c>
      <c r="K28" s="37">
        <f t="shared" si="4"/>
        <v>0</v>
      </c>
    </row>
    <row r="29" ht="11.25" customHeight="1">
      <c r="A29" s="33" t="s">
        <v>37</v>
      </c>
      <c r="B29" s="34">
        <v>24.0</v>
      </c>
      <c r="C29" s="35" t="s">
        <v>13</v>
      </c>
      <c r="D29" s="36">
        <v>250.0</v>
      </c>
      <c r="E29" s="36">
        <f t="shared" si="1"/>
        <v>6000</v>
      </c>
      <c r="F29" s="36">
        <v>9890.0</v>
      </c>
      <c r="G29" s="37">
        <f t="shared" si="2"/>
        <v>237360</v>
      </c>
      <c r="H29" s="36">
        <v>0.0</v>
      </c>
      <c r="I29" s="36">
        <f t="shared" si="3"/>
        <v>0</v>
      </c>
      <c r="J29" s="36">
        <v>0.0</v>
      </c>
      <c r="K29" s="37">
        <f t="shared" si="4"/>
        <v>0</v>
      </c>
    </row>
    <row r="30" ht="11.25" customHeight="1">
      <c r="A30" s="33" t="s">
        <v>38</v>
      </c>
      <c r="B30" s="34">
        <v>39.0</v>
      </c>
      <c r="C30" s="35" t="s">
        <v>13</v>
      </c>
      <c r="D30" s="36">
        <v>380.0</v>
      </c>
      <c r="E30" s="36">
        <f t="shared" si="1"/>
        <v>14820</v>
      </c>
      <c r="F30" s="36">
        <v>480.0</v>
      </c>
      <c r="G30" s="37">
        <f t="shared" si="2"/>
        <v>18720</v>
      </c>
      <c r="H30" s="40">
        <v>0.0</v>
      </c>
      <c r="I30" s="36">
        <f t="shared" si="3"/>
        <v>0</v>
      </c>
      <c r="J30" s="36">
        <v>0.0</v>
      </c>
      <c r="K30" s="37">
        <f t="shared" si="4"/>
        <v>0</v>
      </c>
    </row>
    <row r="31" ht="11.25" customHeight="1">
      <c r="A31" s="33" t="s">
        <v>39</v>
      </c>
      <c r="B31" s="34">
        <v>2.0</v>
      </c>
      <c r="C31" s="35" t="s">
        <v>13</v>
      </c>
      <c r="D31" s="36">
        <v>0.0</v>
      </c>
      <c r="E31" s="36">
        <f t="shared" si="1"/>
        <v>0</v>
      </c>
      <c r="F31" s="36">
        <v>0.0</v>
      </c>
      <c r="G31" s="37">
        <f t="shared" si="2"/>
        <v>0</v>
      </c>
      <c r="H31" s="40">
        <v>5900.0</v>
      </c>
      <c r="I31" s="36">
        <f t="shared" si="3"/>
        <v>11800</v>
      </c>
      <c r="J31" s="36">
        <v>9900.0</v>
      </c>
      <c r="K31" s="37">
        <f t="shared" si="4"/>
        <v>19800</v>
      </c>
    </row>
    <row r="32" ht="11.25" customHeight="1">
      <c r="A32" s="33" t="s">
        <v>40</v>
      </c>
      <c r="B32" s="34">
        <v>1.0</v>
      </c>
      <c r="C32" s="35" t="s">
        <v>13</v>
      </c>
      <c r="D32" s="36">
        <v>0.0</v>
      </c>
      <c r="E32" s="36">
        <f t="shared" si="1"/>
        <v>0</v>
      </c>
      <c r="F32" s="36">
        <v>0.0</v>
      </c>
      <c r="G32" s="37">
        <f t="shared" si="2"/>
        <v>0</v>
      </c>
      <c r="H32" s="40">
        <v>5900.0</v>
      </c>
      <c r="I32" s="36">
        <f t="shared" si="3"/>
        <v>5900</v>
      </c>
      <c r="J32" s="36">
        <v>9900.0</v>
      </c>
      <c r="K32" s="37">
        <f t="shared" si="4"/>
        <v>9900</v>
      </c>
    </row>
    <row r="33" ht="11.25" customHeight="1">
      <c r="A33" s="41" t="s">
        <v>41</v>
      </c>
      <c r="B33" s="42">
        <v>2.0</v>
      </c>
      <c r="C33" s="43" t="s">
        <v>13</v>
      </c>
      <c r="D33" s="36">
        <v>10720.0</v>
      </c>
      <c r="E33" s="36">
        <f t="shared" si="1"/>
        <v>21440</v>
      </c>
      <c r="F33" s="36">
        <v>25000.0</v>
      </c>
      <c r="G33" s="37">
        <f t="shared" si="2"/>
        <v>50000</v>
      </c>
      <c r="H33" s="40">
        <v>0.0</v>
      </c>
      <c r="I33" s="36">
        <f t="shared" si="3"/>
        <v>0</v>
      </c>
      <c r="J33" s="36">
        <v>0.0</v>
      </c>
      <c r="K33" s="37">
        <f t="shared" si="4"/>
        <v>0</v>
      </c>
    </row>
    <row r="34" ht="11.25" customHeight="1">
      <c r="A34" s="33" t="s">
        <v>42</v>
      </c>
      <c r="B34" s="34">
        <v>20.0</v>
      </c>
      <c r="C34" s="35" t="s">
        <v>43</v>
      </c>
      <c r="D34" s="36">
        <v>660.4</v>
      </c>
      <c r="E34" s="44">
        <f t="shared" ref="E34:E35" si="5">PRODUCT(B34,D34)</f>
        <v>13208</v>
      </c>
      <c r="F34" s="36">
        <v>0.0</v>
      </c>
      <c r="G34" s="37">
        <f t="shared" si="2"/>
        <v>0</v>
      </c>
      <c r="H34" s="40">
        <v>0.0</v>
      </c>
      <c r="I34" s="36">
        <f t="shared" si="3"/>
        <v>0</v>
      </c>
      <c r="J34" s="36">
        <v>0.0</v>
      </c>
      <c r="K34" s="37">
        <f t="shared" si="4"/>
        <v>0</v>
      </c>
    </row>
    <row r="35" ht="11.25" customHeight="1">
      <c r="A35" s="33" t="s">
        <v>44</v>
      </c>
      <c r="B35" s="34">
        <v>1.0</v>
      </c>
      <c r="C35" s="35" t="s">
        <v>45</v>
      </c>
      <c r="D35" s="36">
        <v>0.0</v>
      </c>
      <c r="E35" s="44">
        <f t="shared" si="5"/>
        <v>0</v>
      </c>
      <c r="F35" s="36">
        <v>0.0</v>
      </c>
      <c r="G35" s="37">
        <f t="shared" si="2"/>
        <v>0</v>
      </c>
      <c r="H35" s="40">
        <v>0.0</v>
      </c>
      <c r="I35" s="36">
        <f t="shared" si="3"/>
        <v>0</v>
      </c>
      <c r="J35" s="36">
        <v>15700.0</v>
      </c>
      <c r="K35" s="37">
        <f t="shared" si="4"/>
        <v>15700</v>
      </c>
    </row>
    <row r="36" ht="11.25" customHeight="1">
      <c r="A36" s="33" t="s">
        <v>46</v>
      </c>
      <c r="B36" s="45">
        <v>1.0</v>
      </c>
      <c r="C36" s="46" t="s">
        <v>47</v>
      </c>
      <c r="D36" s="36">
        <v>2399971.06</v>
      </c>
      <c r="E36" s="47">
        <f>PRODUCT(0.01,D36)</f>
        <v>23999.7106</v>
      </c>
      <c r="F36" s="36">
        <v>0.0</v>
      </c>
      <c r="G36" s="48">
        <f>PRODUCT(0.01,F36)</f>
        <v>0</v>
      </c>
      <c r="H36" s="49">
        <v>0.0</v>
      </c>
      <c r="I36" s="47">
        <f>PRODUCT(0.01,H36)</f>
        <v>0</v>
      </c>
      <c r="J36" s="36">
        <v>0.0</v>
      </c>
      <c r="K36" s="48">
        <f>PRODUCT(0.01,J36)</f>
        <v>0</v>
      </c>
    </row>
    <row r="37" ht="11.25" customHeight="1">
      <c r="A37" s="33" t="s">
        <v>48</v>
      </c>
      <c r="B37" s="34">
        <v>165.0</v>
      </c>
      <c r="C37" s="35" t="s">
        <v>43</v>
      </c>
      <c r="D37" s="36">
        <v>727.0</v>
      </c>
      <c r="E37" s="44">
        <f>PRODUCT(B37,D37)</f>
        <v>119955</v>
      </c>
      <c r="F37" s="36">
        <v>0.0</v>
      </c>
      <c r="G37" s="48">
        <f>PRODUCT(F37,B37)</f>
        <v>0</v>
      </c>
      <c r="H37" s="40">
        <v>0.0</v>
      </c>
      <c r="I37" s="36">
        <f>PRODUCT(H37,B37)</f>
        <v>0</v>
      </c>
      <c r="J37" s="36">
        <v>0.0</v>
      </c>
      <c r="K37" s="37">
        <f>PRODUCT(B37,J37)</f>
        <v>0</v>
      </c>
    </row>
    <row r="38" ht="12.0" customHeight="1">
      <c r="A38" s="50" t="s">
        <v>49</v>
      </c>
      <c r="B38" s="51"/>
      <c r="C38" s="51"/>
      <c r="D38" s="52"/>
      <c r="E38" s="53">
        <f>SUM(E6:E37)</f>
        <v>268638.7106</v>
      </c>
      <c r="F38" s="54"/>
      <c r="G38" s="55">
        <f>SUM(G6:G37)</f>
        <v>1621450</v>
      </c>
      <c r="H38" s="56"/>
      <c r="I38" s="53">
        <f>SUM(I6:I37)</f>
        <v>116973</v>
      </c>
      <c r="J38" s="54"/>
      <c r="K38" s="57">
        <f>SUM(K6:K37)</f>
        <v>129973</v>
      </c>
    </row>
    <row r="39" ht="12.0" customHeight="1">
      <c r="A39" s="58" t="s">
        <v>50</v>
      </c>
      <c r="B39" s="59"/>
      <c r="C39" s="59"/>
      <c r="D39" s="60"/>
      <c r="E39" s="61">
        <f>SUM(E38,G38)</f>
        <v>1890088.711</v>
      </c>
      <c r="F39" s="62"/>
      <c r="G39" s="63" t="s">
        <v>51</v>
      </c>
      <c r="H39" s="64"/>
      <c r="I39" s="61">
        <f>SUM(I38,K38)</f>
        <v>246946</v>
      </c>
      <c r="J39" s="62"/>
      <c r="K39" s="65" t="s">
        <v>51</v>
      </c>
    </row>
    <row r="40" ht="11.25" customHeight="1">
      <c r="A40" s="27" t="s">
        <v>52</v>
      </c>
      <c r="B40" s="28">
        <v>157.0</v>
      </c>
      <c r="C40" s="29" t="s">
        <v>13</v>
      </c>
      <c r="D40" s="66">
        <v>262.0</v>
      </c>
      <c r="E40" s="67">
        <f>PRODUCT(B40,D40)</f>
        <v>41134</v>
      </c>
      <c r="F40" s="67">
        <v>0.0</v>
      </c>
      <c r="G40" s="68">
        <f>PRODUCT(B40,F40)</f>
        <v>0</v>
      </c>
      <c r="H40" s="69">
        <v>0.0</v>
      </c>
      <c r="I40" s="67">
        <f>PRODUCT(B40,H40)</f>
        <v>0</v>
      </c>
      <c r="J40" s="67">
        <v>0.0</v>
      </c>
      <c r="K40" s="70">
        <f>PRODUCT(B40,J40)</f>
        <v>0</v>
      </c>
    </row>
    <row r="41" ht="12.0" customHeight="1">
      <c r="A41" s="50" t="s">
        <v>49</v>
      </c>
      <c r="B41" s="51"/>
      <c r="C41" s="51"/>
      <c r="D41" s="52"/>
      <c r="E41" s="53">
        <f>SUM(E40)</f>
        <v>41134</v>
      </c>
      <c r="F41" s="54"/>
      <c r="G41" s="55">
        <f>SUM(G40)</f>
        <v>0</v>
      </c>
      <c r="H41" s="56"/>
      <c r="I41" s="53">
        <f>SUM(I40)</f>
        <v>0</v>
      </c>
      <c r="J41" s="54"/>
      <c r="K41" s="71">
        <f>SUM(K40)</f>
        <v>0</v>
      </c>
    </row>
    <row r="42" ht="12.0" customHeight="1">
      <c r="A42" s="72" t="s">
        <v>53</v>
      </c>
      <c r="B42" s="73"/>
      <c r="C42" s="73"/>
      <c r="D42" s="74"/>
      <c r="E42" s="75">
        <f>SUM(E41,G41)</f>
        <v>41134</v>
      </c>
      <c r="F42" s="76"/>
      <c r="G42" s="77" t="s">
        <v>51</v>
      </c>
      <c r="H42" s="78"/>
      <c r="I42" s="75">
        <f>SUM(I41,K41)</f>
        <v>0</v>
      </c>
      <c r="J42" s="76"/>
      <c r="K42" s="79" t="s">
        <v>51</v>
      </c>
    </row>
    <row r="43" ht="12.0" customHeight="1">
      <c r="A43" s="80" t="s">
        <v>54</v>
      </c>
      <c r="B43" s="81">
        <v>53.0</v>
      </c>
      <c r="C43" s="81" t="s">
        <v>43</v>
      </c>
      <c r="D43" s="30">
        <v>600.0</v>
      </c>
      <c r="E43" s="66">
        <f t="shared" ref="E43:E45" si="6">PRODUCT(B43,D43)</f>
        <v>31800</v>
      </c>
      <c r="F43" s="30">
        <v>0.0</v>
      </c>
      <c r="G43" s="82">
        <f t="shared" ref="G43:G45" si="7">PRODUCT(B43,F43)</f>
        <v>0</v>
      </c>
      <c r="H43" s="83">
        <v>0.0</v>
      </c>
      <c r="I43" s="30">
        <f t="shared" ref="I43:I45" si="8">PRODUCT(H43,B43)</f>
        <v>0</v>
      </c>
      <c r="J43" s="30">
        <v>0.0</v>
      </c>
      <c r="K43" s="31">
        <f t="shared" ref="K43:K45" si="9">PRODUCT(B43,J43)</f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2.0" customHeight="1">
      <c r="A44" s="85" t="s">
        <v>55</v>
      </c>
      <c r="B44" s="86">
        <v>1.0</v>
      </c>
      <c r="C44" s="86" t="s">
        <v>13</v>
      </c>
      <c r="D44" s="36">
        <v>20000.0</v>
      </c>
      <c r="E44" s="44">
        <f t="shared" si="6"/>
        <v>20000</v>
      </c>
      <c r="F44" s="36">
        <v>0.0</v>
      </c>
      <c r="G44" s="87">
        <f t="shared" si="7"/>
        <v>0</v>
      </c>
      <c r="H44" s="88">
        <v>0.0</v>
      </c>
      <c r="I44" s="36">
        <f t="shared" si="8"/>
        <v>0</v>
      </c>
      <c r="J44" s="36">
        <v>0.0</v>
      </c>
      <c r="K44" s="37">
        <f t="shared" si="9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2.0" customHeight="1">
      <c r="A45" s="85" t="s">
        <v>56</v>
      </c>
      <c r="B45" s="86">
        <v>40.0</v>
      </c>
      <c r="C45" s="86" t="s">
        <v>43</v>
      </c>
      <c r="D45" s="36">
        <v>400.0</v>
      </c>
      <c r="E45" s="44">
        <f t="shared" si="6"/>
        <v>16000</v>
      </c>
      <c r="F45" s="36">
        <v>0.0</v>
      </c>
      <c r="G45" s="87">
        <f t="shared" si="7"/>
        <v>0</v>
      </c>
      <c r="H45" s="88">
        <v>0.0</v>
      </c>
      <c r="I45" s="36">
        <f t="shared" si="8"/>
        <v>0</v>
      </c>
      <c r="J45" s="36">
        <v>0.0</v>
      </c>
      <c r="K45" s="37">
        <f t="shared" si="9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2.0" customHeight="1">
      <c r="A46" s="50" t="s">
        <v>49</v>
      </c>
      <c r="B46" s="51"/>
      <c r="C46" s="51"/>
      <c r="D46" s="52"/>
      <c r="E46" s="53">
        <f>SUM(E43:E45)</f>
        <v>67800</v>
      </c>
      <c r="F46" s="54"/>
      <c r="G46" s="55">
        <f>SUM(G43:G45)</f>
        <v>0</v>
      </c>
      <c r="H46" s="56"/>
      <c r="I46" s="53">
        <f>SUM(I43:I45)</f>
        <v>0</v>
      </c>
      <c r="J46" s="54"/>
      <c r="K46" s="57">
        <f>SUM(K43:K45)</f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2.0" customHeight="1">
      <c r="A47" s="89" t="s">
        <v>57</v>
      </c>
      <c r="B47" s="11"/>
      <c r="C47" s="11"/>
      <c r="D47" s="90"/>
      <c r="E47" s="61">
        <f>SUM(E46,G46)</f>
        <v>67800</v>
      </c>
      <c r="F47" s="91"/>
      <c r="G47" s="92"/>
      <c r="H47" s="93"/>
      <c r="I47" s="61">
        <f>SUM(I46,K46)</f>
        <v>0</v>
      </c>
      <c r="J47" s="91"/>
      <c r="K47" s="9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1.25" customHeight="1">
      <c r="A48" s="95" t="s">
        <v>58</v>
      </c>
      <c r="B48" s="5"/>
      <c r="C48" s="5"/>
      <c r="D48" s="5"/>
      <c r="E48" s="5"/>
      <c r="F48" s="5"/>
      <c r="G48" s="5"/>
      <c r="H48" s="5"/>
      <c r="I48" s="5"/>
      <c r="J48" s="5"/>
      <c r="K48" s="6"/>
    </row>
    <row r="49" ht="11.25" customHeight="1">
      <c r="A49" s="27" t="s">
        <v>59</v>
      </c>
      <c r="B49" s="28"/>
      <c r="C49" s="29"/>
      <c r="D49" s="28"/>
      <c r="E49" s="66">
        <f>SUM(E39)</f>
        <v>1890088.711</v>
      </c>
      <c r="F49" s="28"/>
      <c r="G49" s="96"/>
      <c r="H49" s="27"/>
      <c r="I49" s="67">
        <f>I39</f>
        <v>246946</v>
      </c>
      <c r="J49" s="28"/>
      <c r="K49" s="97"/>
    </row>
    <row r="50" ht="11.25" customHeight="1">
      <c r="A50" s="98" t="s">
        <v>60</v>
      </c>
      <c r="B50" s="99"/>
      <c r="C50" s="99"/>
      <c r="D50" s="100"/>
      <c r="E50" s="101">
        <f>SUM(E42)</f>
        <v>41134</v>
      </c>
      <c r="F50" s="34"/>
      <c r="G50" s="102"/>
      <c r="H50" s="33"/>
      <c r="I50" s="101">
        <f>I42</f>
        <v>0</v>
      </c>
      <c r="J50" s="34"/>
      <c r="K50" s="103"/>
    </row>
    <row r="51" ht="11.25" customHeight="1">
      <c r="A51" s="104" t="s">
        <v>61</v>
      </c>
      <c r="B51" s="105"/>
      <c r="C51" s="106"/>
      <c r="D51" s="107"/>
      <c r="E51" s="101">
        <f>SUM(E47)</f>
        <v>67800</v>
      </c>
      <c r="F51" s="34"/>
      <c r="G51" s="102"/>
      <c r="H51" s="33"/>
      <c r="I51" s="101">
        <f>SUM(I47)</f>
        <v>0</v>
      </c>
      <c r="J51" s="34"/>
      <c r="K51" s="103"/>
    </row>
    <row r="52" ht="12.0" customHeight="1">
      <c r="A52" s="108" t="s">
        <v>62</v>
      </c>
      <c r="B52" s="99"/>
      <c r="C52" s="99"/>
      <c r="D52" s="100"/>
      <c r="E52" s="109">
        <f>SUM(E49:E51)</f>
        <v>1999022.711</v>
      </c>
      <c r="F52" s="110"/>
      <c r="G52" s="111" t="s">
        <v>51</v>
      </c>
      <c r="H52" s="112"/>
      <c r="I52" s="109">
        <f>SUM(I49:I51)</f>
        <v>246946</v>
      </c>
      <c r="J52" s="110"/>
      <c r="K52" s="113" t="s">
        <v>51</v>
      </c>
    </row>
    <row r="53" ht="11.25" customHeight="1">
      <c r="A53" s="114" t="s">
        <v>63</v>
      </c>
      <c r="B53" s="99"/>
      <c r="C53" s="99"/>
      <c r="D53" s="100"/>
      <c r="E53" s="115">
        <f>SUM(E52)</f>
        <v>1999022.711</v>
      </c>
      <c r="F53" s="34"/>
      <c r="G53" s="102"/>
      <c r="H53" s="33"/>
      <c r="I53" s="115">
        <f>SUM(I52)</f>
        <v>246946</v>
      </c>
      <c r="J53" s="34"/>
      <c r="K53" s="103" t="s">
        <v>51</v>
      </c>
    </row>
    <row r="54" ht="12.0" customHeight="1">
      <c r="A54" s="114" t="s">
        <v>64</v>
      </c>
      <c r="B54" s="99"/>
      <c r="C54" s="99"/>
      <c r="D54" s="100"/>
      <c r="E54" s="115">
        <f>PRODUCT(E53,0.21)</f>
        <v>419794.7692</v>
      </c>
      <c r="F54" s="34"/>
      <c r="G54" s="102"/>
      <c r="H54" s="33"/>
      <c r="I54" s="115">
        <f>PRODUCT(I53,0.21)</f>
        <v>51858.66</v>
      </c>
      <c r="J54" s="34"/>
      <c r="K54" s="103"/>
    </row>
    <row r="55" ht="13.5" customHeight="1">
      <c r="A55" s="116" t="s">
        <v>65</v>
      </c>
      <c r="B55" s="11"/>
      <c r="C55" s="11"/>
      <c r="D55" s="90"/>
      <c r="E55" s="117">
        <f>SUM(E53,E54)</f>
        <v>2418817.48</v>
      </c>
      <c r="F55" s="91"/>
      <c r="G55" s="118"/>
      <c r="H55" s="93"/>
      <c r="I55" s="117">
        <f>SUM(I53,I54)</f>
        <v>298804.66</v>
      </c>
      <c r="J55" s="91"/>
      <c r="K55" s="119"/>
    </row>
    <row r="56" ht="12.75" customHeight="1">
      <c r="A56" s="120"/>
      <c r="B56" s="121"/>
      <c r="C56" s="122"/>
      <c r="D56" s="121"/>
      <c r="E56" s="123"/>
      <c r="F56" s="121"/>
      <c r="G56" s="121"/>
      <c r="H56" s="121"/>
      <c r="I56" s="123"/>
      <c r="J56" s="121"/>
      <c r="K56" s="121"/>
    </row>
    <row r="57" ht="12.75" customHeight="1">
      <c r="A57" s="124" t="s">
        <v>66</v>
      </c>
      <c r="B57" s="5"/>
      <c r="C57" s="5"/>
      <c r="D57" s="125"/>
      <c r="E57" s="126">
        <f t="shared" ref="E57:E59" si="10">SUM(E53:I53)</f>
        <v>2245968.711</v>
      </c>
      <c r="F57" s="121"/>
      <c r="G57" s="121"/>
      <c r="H57" s="121"/>
      <c r="I57" s="123"/>
      <c r="J57" s="121"/>
      <c r="K57" s="121"/>
    </row>
    <row r="58" ht="12.75" customHeight="1">
      <c r="A58" s="124" t="s">
        <v>67</v>
      </c>
      <c r="B58" s="5"/>
      <c r="C58" s="5"/>
      <c r="D58" s="125"/>
      <c r="E58" s="126">
        <f t="shared" si="10"/>
        <v>471653.4292</v>
      </c>
      <c r="F58" s="121"/>
      <c r="G58" s="121"/>
      <c r="H58" s="121"/>
      <c r="I58" s="123"/>
      <c r="J58" s="121"/>
      <c r="K58" s="121"/>
    </row>
    <row r="59" ht="12.75" customHeight="1">
      <c r="A59" s="124" t="s">
        <v>68</v>
      </c>
      <c r="B59" s="5"/>
      <c r="C59" s="5"/>
      <c r="D59" s="125"/>
      <c r="E59" s="126">
        <f t="shared" si="10"/>
        <v>2717622.14</v>
      </c>
      <c r="F59" s="121"/>
      <c r="G59" s="121"/>
      <c r="H59" s="121"/>
      <c r="I59" s="123"/>
      <c r="J59" s="121"/>
      <c r="K59" s="121"/>
    </row>
    <row r="60" ht="12.75" customHeight="1">
      <c r="A60" s="127"/>
      <c r="B60" s="128"/>
      <c r="C60" s="129"/>
      <c r="D60" s="128"/>
      <c r="E60" s="130">
        <f>E57-E47</f>
        <v>2178168.711</v>
      </c>
      <c r="F60" s="121"/>
      <c r="G60" s="121"/>
      <c r="H60" s="128"/>
      <c r="I60" s="131"/>
      <c r="J60" s="121"/>
      <c r="K60" s="121"/>
    </row>
    <row r="61" ht="11.25" customHeight="1">
      <c r="A61" s="121"/>
      <c r="B61" s="121"/>
      <c r="C61" s="122"/>
      <c r="D61" s="121"/>
      <c r="E61" s="121"/>
      <c r="F61" s="121"/>
      <c r="G61" s="121"/>
      <c r="H61" s="121"/>
      <c r="I61" s="121"/>
      <c r="J61" s="121"/>
      <c r="K61" s="121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59:D59"/>
    <mergeCell ref="A58:D58"/>
    <mergeCell ref="A50:D50"/>
    <mergeCell ref="A46:D46"/>
    <mergeCell ref="A48:K48"/>
    <mergeCell ref="A47:D47"/>
    <mergeCell ref="A57:D57"/>
    <mergeCell ref="A55:D55"/>
    <mergeCell ref="A54:D54"/>
    <mergeCell ref="H3:K3"/>
    <mergeCell ref="D3:G3"/>
    <mergeCell ref="A38:D38"/>
    <mergeCell ref="A39:D39"/>
    <mergeCell ref="A42:D42"/>
    <mergeCell ref="A41:D41"/>
    <mergeCell ref="F4:G4"/>
    <mergeCell ref="H4:I4"/>
    <mergeCell ref="B4:B5"/>
    <mergeCell ref="C4:C5"/>
    <mergeCell ref="A53:D53"/>
    <mergeCell ref="A52:D52"/>
    <mergeCell ref="A4:A5"/>
    <mergeCell ref="A2:K2"/>
    <mergeCell ref="A1:K1"/>
    <mergeCell ref="J4:K4"/>
    <mergeCell ref="D4:E4"/>
  </mergeCells>
  <printOptions horizontalCentered="1" verticalCentered="1"/>
  <pageMargins bottom="0.7480314960629921" footer="0.0" header="0.0" left="0.2362204724409449" right="0.2362204724409449" top="0.7480314960629921"/>
  <pageSetup paperSize="9" orientation="landscape"/>
  <drawing r:id="rId1"/>
</worksheet>
</file>